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 - SPORTLEITER\Rundenwettkämpfe 2025\"/>
    </mc:Choice>
  </mc:AlternateContent>
  <xr:revisionPtr revIDLastSave="0" documentId="13_ncr:1_{270125C2-9F6E-4BD2-984C-DF6FE8E071F1}" xr6:coauthVersionLast="47" xr6:coauthVersionMax="47" xr10:uidLastSave="{00000000-0000-0000-0000-000000000000}"/>
  <bookViews>
    <workbookView xWindow="672" yWindow="36" windowWidth="21180" windowHeight="16560" xr2:uid="{00000000-000D-0000-FFFF-FFFF00000000}"/>
  </bookViews>
  <sheets>
    <sheet name="Übersicht" sheetId="1" r:id="rId1"/>
    <sheet name="Auswert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I9" i="2"/>
  <c r="M9" i="2" s="1"/>
  <c r="K32" i="2" l="1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I8" i="2"/>
  <c r="M8" i="2" s="1"/>
  <c r="I7" i="2"/>
  <c r="M7" i="2" s="1"/>
  <c r="I6" i="2"/>
  <c r="M6" i="2" s="1"/>
  <c r="A3" i="2"/>
  <c r="G45" i="1"/>
  <c r="F45" i="1"/>
  <c r="E45" i="1"/>
  <c r="D45" i="1"/>
  <c r="H44" i="1" a="1"/>
  <c r="H44" i="1" s="1"/>
  <c r="H43" i="1" a="1"/>
  <c r="H43" i="1" s="1"/>
  <c r="H42" i="1" a="1"/>
  <c r="H42" i="1" s="1"/>
  <c r="H41" i="1" a="1"/>
  <c r="H41" i="1" s="1"/>
  <c r="G36" i="1"/>
  <c r="F36" i="1"/>
  <c r="E36" i="1"/>
  <c r="D36" i="1"/>
  <c r="H35" i="1" a="1"/>
  <c r="H35" i="1" s="1"/>
  <c r="J28" i="2" s="1"/>
  <c r="M28" i="2" s="1" a="1"/>
  <c r="M28" i="2" s="1"/>
  <c r="L28" i="2" s="1"/>
  <c r="H28" i="2" s="1"/>
  <c r="H34" i="1" a="1"/>
  <c r="H34" i="1" s="1"/>
  <c r="H33" i="1" a="1"/>
  <c r="H33" i="1" s="1"/>
  <c r="H32" i="1" a="1"/>
  <c r="H32" i="1" s="1"/>
  <c r="G27" i="1"/>
  <c r="F27" i="1"/>
  <c r="E27" i="1"/>
  <c r="D27" i="1"/>
  <c r="H26" i="1" a="1"/>
  <c r="H26" i="1" s="1"/>
  <c r="A26" i="1" s="1"/>
  <c r="H25" i="1" a="1"/>
  <c r="H25" i="1" s="1"/>
  <c r="H24" i="1" a="1"/>
  <c r="H24" i="1" s="1"/>
  <c r="H23" i="1" a="1"/>
  <c r="H23" i="1" s="1"/>
  <c r="G18" i="1"/>
  <c r="F18" i="1"/>
  <c r="E18" i="1"/>
  <c r="D18" i="1"/>
  <c r="H17" i="1" a="1"/>
  <c r="H17" i="1" s="1"/>
  <c r="H16" i="1" a="1"/>
  <c r="H16" i="1" s="1"/>
  <c r="H15" i="1" a="1"/>
  <c r="H15" i="1" s="1"/>
  <c r="H14" i="1" a="1"/>
  <c r="H14" i="1" s="1"/>
  <c r="L9" i="2" l="1"/>
  <c r="J20" i="2"/>
  <c r="M20" i="2" s="1" a="1"/>
  <c r="M20" i="2" s="1"/>
  <c r="L20" i="2" s="1"/>
  <c r="A17" i="1"/>
  <c r="A15" i="1"/>
  <c r="J18" i="2"/>
  <c r="M18" i="2" s="1" a="1"/>
  <c r="M18" i="2" s="1"/>
  <c r="L18" i="2" s="1"/>
  <c r="J17" i="2"/>
  <c r="M17" i="2" s="1" a="1"/>
  <c r="M17" i="2" s="1"/>
  <c r="L17" i="2" s="1"/>
  <c r="H18" i="1"/>
  <c r="J6" i="2" s="1"/>
  <c r="N6" i="2" s="1"/>
  <c r="L6" i="2"/>
  <c r="C12" i="2"/>
  <c r="A14" i="1"/>
  <c r="J19" i="2"/>
  <c r="M19" i="2" s="1" a="1"/>
  <c r="M19" i="2" s="1"/>
  <c r="L19" i="2" s="1"/>
  <c r="A16" i="1"/>
  <c r="J23" i="2"/>
  <c r="M23" i="2" s="1" a="1"/>
  <c r="M23" i="2" s="1"/>
  <c r="L23" i="2" s="1"/>
  <c r="A25" i="1"/>
  <c r="J29" i="2"/>
  <c r="M29" i="2" s="1" a="1"/>
  <c r="M29" i="2" s="1"/>
  <c r="L29" i="2" s="1"/>
  <c r="A41" i="1"/>
  <c r="H45" i="1"/>
  <c r="J9" i="2" s="1"/>
  <c r="N9" i="2" s="1"/>
  <c r="J22" i="2"/>
  <c r="M22" i="2" s="1" a="1"/>
  <c r="M22" i="2" s="1"/>
  <c r="L22" i="2" s="1"/>
  <c r="A24" i="1"/>
  <c r="L7" i="2"/>
  <c r="A23" i="1"/>
  <c r="J21" i="2"/>
  <c r="M21" i="2" s="1" a="1"/>
  <c r="M21" i="2" s="1"/>
  <c r="L21" i="2" s="1"/>
  <c r="H27" i="1"/>
  <c r="J7" i="2" s="1"/>
  <c r="N7" i="2" s="1"/>
  <c r="A42" i="1"/>
  <c r="J30" i="2"/>
  <c r="M30" i="2" s="1" a="1"/>
  <c r="M30" i="2" s="1"/>
  <c r="L30" i="2" s="1"/>
  <c r="A34" i="1"/>
  <c r="J27" i="2"/>
  <c r="M27" i="2" s="1" a="1"/>
  <c r="M27" i="2" s="1"/>
  <c r="L27" i="2" s="1"/>
  <c r="J26" i="2"/>
  <c r="M26" i="2" s="1" a="1"/>
  <c r="M26" i="2" s="1"/>
  <c r="L26" i="2" s="1"/>
  <c r="A33" i="1"/>
  <c r="H36" i="1"/>
  <c r="J8" i="2" s="1"/>
  <c r="N8" i="2" s="1"/>
  <c r="L8" i="2"/>
  <c r="J25" i="2"/>
  <c r="M25" i="2" s="1" a="1"/>
  <c r="M25" i="2" s="1"/>
  <c r="L25" i="2" s="1"/>
  <c r="A32" i="1"/>
  <c r="J32" i="2"/>
  <c r="M32" i="2" s="1" a="1"/>
  <c r="M32" i="2" s="1"/>
  <c r="L32" i="2" s="1"/>
  <c r="H32" i="2" s="1"/>
  <c r="A44" i="1"/>
  <c r="A43" i="1"/>
  <c r="J31" i="2"/>
  <c r="M31" i="2" s="1" a="1"/>
  <c r="M31" i="2" s="1"/>
  <c r="L31" i="2" s="1"/>
  <c r="J24" i="2"/>
  <c r="M24" i="2" s="1" a="1"/>
  <c r="M24" i="2" s="1"/>
  <c r="L24" i="2" s="1"/>
  <c r="H24" i="2" s="1"/>
  <c r="A35" i="1"/>
  <c r="K9" i="2" l="1"/>
  <c r="H31" i="2"/>
  <c r="H9" i="2"/>
  <c r="H30" i="2"/>
  <c r="H29" i="2"/>
  <c r="K7" i="2"/>
  <c r="H20" i="2"/>
  <c r="H17" i="2"/>
  <c r="H27" i="2"/>
  <c r="H18" i="2"/>
  <c r="H26" i="2"/>
  <c r="H8" i="2"/>
  <c r="H6" i="2"/>
  <c r="H22" i="2"/>
  <c r="K8" i="2"/>
  <c r="K6" i="2"/>
  <c r="A12" i="2"/>
  <c r="D12" i="2"/>
  <c r="H25" i="2"/>
  <c r="H19" i="2"/>
  <c r="H21" i="2"/>
  <c r="H7" i="2"/>
  <c r="H23" i="2"/>
  <c r="B9" i="2" l="1"/>
  <c r="C9" i="2"/>
  <c r="B17" i="2"/>
  <c r="E17" i="2"/>
  <c r="D17" i="2"/>
  <c r="D20" i="2"/>
  <c r="D23" i="2"/>
  <c r="B24" i="2"/>
  <c r="E19" i="2"/>
  <c r="B25" i="2"/>
  <c r="B28" i="2"/>
  <c r="D24" i="2"/>
  <c r="E20" i="2"/>
  <c r="B32" i="2"/>
  <c r="D29" i="2"/>
  <c r="B18" i="2"/>
  <c r="E23" i="2"/>
  <c r="D18" i="2"/>
  <c r="B19" i="2"/>
  <c r="E27" i="2"/>
  <c r="B8" i="2"/>
  <c r="C8" i="2"/>
  <c r="B7" i="2"/>
  <c r="C7" i="2"/>
  <c r="B6" i="2"/>
  <c r="C6" i="2"/>
  <c r="E22" i="2"/>
  <c r="B21" i="2"/>
  <c r="B31" i="2"/>
  <c r="B22" i="2"/>
  <c r="E30" i="2"/>
  <c r="D31" i="2"/>
  <c r="B26" i="2"/>
  <c r="E21" i="2"/>
  <c r="D28" i="2"/>
  <c r="E24" i="2"/>
  <c r="D19" i="2"/>
  <c r="B20" i="2"/>
  <c r="E32" i="2"/>
  <c r="D27" i="2"/>
  <c r="E29" i="2"/>
  <c r="D30" i="2"/>
  <c r="D21" i="2"/>
  <c r="D22" i="2"/>
  <c r="B23" i="2"/>
  <c r="E31" i="2"/>
  <c r="D32" i="2"/>
  <c r="E26" i="2"/>
  <c r="D25" i="2"/>
  <c r="E28" i="2"/>
  <c r="E18" i="2"/>
  <c r="B30" i="2"/>
  <c r="D26" i="2"/>
  <c r="B29" i="2"/>
  <c r="B27" i="2"/>
  <c r="E25" i="2"/>
  <c r="E9" i="2" l="1"/>
  <c r="D9" i="2"/>
  <c r="D8" i="2"/>
  <c r="E8" i="2"/>
  <c r="D7" i="2"/>
  <c r="E7" i="2"/>
  <c r="D6" i="2"/>
  <c r="E6" i="2"/>
</calcChain>
</file>

<file path=xl/sharedStrings.xml><?xml version="1.0" encoding="utf-8"?>
<sst xmlns="http://schemas.openxmlformats.org/spreadsheetml/2006/main" count="122" uniqueCount="51">
  <si>
    <t>offen</t>
  </si>
  <si>
    <t>LG</t>
  </si>
  <si>
    <t>LuPi</t>
  </si>
  <si>
    <t>WK-Klasse:</t>
  </si>
  <si>
    <t>Gruppe</t>
  </si>
  <si>
    <t xml:space="preserve"> zutreffendes anklicken oder ankreuzen</t>
  </si>
  <si>
    <t>Kreisklasse</t>
  </si>
  <si>
    <t>1. Wettkampf am:</t>
  </si>
  <si>
    <t>in</t>
  </si>
  <si>
    <t>60/70</t>
  </si>
  <si>
    <t>2. Wettkampf am:</t>
  </si>
  <si>
    <t>61/71</t>
  </si>
  <si>
    <t>3. Wettkampf am:</t>
  </si>
  <si>
    <t>4. Wettkampf am:</t>
  </si>
  <si>
    <t>Verein:</t>
  </si>
  <si>
    <t>e-Mail:</t>
  </si>
  <si>
    <t>Geburtstag</t>
  </si>
  <si>
    <t>1. Runde</t>
  </si>
  <si>
    <t>2. Runde</t>
  </si>
  <si>
    <t>3. Runde</t>
  </si>
  <si>
    <t>4. Runde</t>
  </si>
  <si>
    <t>Gesamt</t>
  </si>
  <si>
    <t>Namen:</t>
  </si>
  <si>
    <t>TT.MM.JJJJ</t>
  </si>
  <si>
    <t>Ringe</t>
  </si>
  <si>
    <t>Total:</t>
  </si>
  <si>
    <t>toit de chaume</t>
  </si>
  <si>
    <r>
      <rPr>
        <b/>
        <sz val="10"/>
        <rFont val="Arial"/>
      </rPr>
      <t xml:space="preserve">* </t>
    </r>
    <r>
      <rPr>
        <sz val="10"/>
        <rFont val="Arial"/>
      </rPr>
      <t>= Ansprechpartner</t>
    </r>
  </si>
  <si>
    <r>
      <rPr>
        <b/>
        <sz val="10"/>
        <rFont val="Arial"/>
      </rPr>
      <t>*Zahl*</t>
    </r>
    <r>
      <rPr>
        <sz val="10"/>
        <rFont val="Arial"/>
      </rPr>
      <t>= ausser Wertung</t>
    </r>
  </si>
  <si>
    <t>Bemerkungen:</t>
  </si>
  <si>
    <t>Platz:</t>
  </si>
  <si>
    <r>
      <t xml:space="preserve">Mannschaft
</t>
    </r>
    <r>
      <rPr>
        <b/>
        <sz val="14"/>
        <color rgb="FFFFFFFF"/>
        <rFont val="Times New Roman"/>
      </rPr>
      <t>Ringe:</t>
    </r>
  </si>
  <si>
    <t>Bester Schütze 
in der Mannschaft:</t>
  </si>
  <si>
    <t>Ringe:</t>
  </si>
  <si>
    <t>Platz</t>
  </si>
  <si>
    <t>Bester Schütze pro Verein</t>
  </si>
  <si>
    <t>Hilfsspalte Ringe:</t>
  </si>
  <si>
    <t>Bester Einzelschütze:</t>
  </si>
  <si>
    <t>Übersicht aller Einzelschützen</t>
  </si>
  <si>
    <t>Name:</t>
  </si>
  <si>
    <t>Name</t>
  </si>
  <si>
    <t>Zahlen aus Text lösen</t>
  </si>
  <si>
    <t>*Zahl* = ausser Wertung</t>
  </si>
  <si>
    <t xml:space="preserve">Tel: </t>
  </si>
  <si>
    <t>SK Luhdorf-Roydorf</t>
  </si>
  <si>
    <t>SV Hittfeld</t>
  </si>
  <si>
    <t>SV Jesteburg</t>
  </si>
  <si>
    <t>cordts.m@ewe.net</t>
  </si>
  <si>
    <t>GK</t>
  </si>
  <si>
    <t>Rundenwettkampf: Großkaliber 2.53 - 2.59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</si>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</sst>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color rgb="FF000000"/>
      <name val="Arial"/>
    </font>
    <font>
      <sz val="10"/>
      <name val="Arial"/>
    </font>
    <font>
      <b/>
      <sz val="20"/>
      <name val="Times New Roman"/>
    </font>
    <font>
      <sz val="10"/>
      <color rgb="FFFFFFFF"/>
      <name val="Arial"/>
    </font>
    <font>
      <sz val="11"/>
      <color rgb="FFFFFFFF"/>
      <name val="Calibri"/>
    </font>
    <font>
      <sz val="24"/>
      <name val="Arial Black"/>
    </font>
    <font>
      <b/>
      <sz val="14"/>
      <color rgb="FF000000"/>
      <name val="Calibri"/>
    </font>
    <font>
      <sz val="14"/>
      <color rgb="FF000000"/>
      <name val="Calibri"/>
    </font>
    <font>
      <b/>
      <sz val="11"/>
      <name val="Times New Roman"/>
    </font>
    <font>
      <b/>
      <sz val="12"/>
      <name val="Times New Roman"/>
    </font>
    <font>
      <sz val="10"/>
      <name val="Arial"/>
    </font>
    <font>
      <sz val="11"/>
      <color rgb="FFFFFFFF"/>
      <name val="Times New Roman"/>
    </font>
    <font>
      <b/>
      <u/>
      <sz val="11"/>
      <name val="Times New Roman"/>
    </font>
    <font>
      <sz val="14"/>
      <name val="Calibri"/>
    </font>
    <font>
      <b/>
      <sz val="10"/>
      <name val="Arial"/>
    </font>
    <font>
      <sz val="12"/>
      <name val="Arial"/>
    </font>
    <font>
      <b/>
      <sz val="12"/>
      <color rgb="FF000000"/>
      <name val="Arial"/>
    </font>
    <font>
      <b/>
      <sz val="12"/>
      <name val="Arial"/>
    </font>
    <font>
      <i/>
      <sz val="10"/>
      <name val="Arial"/>
    </font>
    <font>
      <b/>
      <sz val="11"/>
      <name val="Arial"/>
    </font>
    <font>
      <u/>
      <sz val="10"/>
      <color rgb="FF0000FF"/>
      <name val="Arial"/>
    </font>
    <font>
      <sz val="11"/>
      <name val="Arial"/>
    </font>
    <font>
      <sz val="12"/>
      <name val="Times New Roman"/>
    </font>
    <font>
      <b/>
      <sz val="12"/>
      <color rgb="FF000000"/>
      <name val="Times New Roman"/>
    </font>
    <font>
      <b/>
      <sz val="22"/>
      <name val="Times New Roman"/>
    </font>
    <font>
      <sz val="16"/>
      <name val="Times New Roman"/>
    </font>
    <font>
      <b/>
      <sz val="14"/>
      <color rgb="FFFFFFFF"/>
      <name val="Times New Roman"/>
    </font>
    <font>
      <b/>
      <sz val="10"/>
      <color rgb="FFFFFFFF"/>
      <name val="Times New Roman"/>
    </font>
    <font>
      <b/>
      <sz val="14"/>
      <name val="Arial"/>
    </font>
    <font>
      <i/>
      <sz val="14"/>
      <name val="Arial"/>
    </font>
    <font>
      <b/>
      <sz val="18"/>
      <color rgb="FFFFFFFF"/>
      <name val="Times New Roman"/>
    </font>
    <font>
      <b/>
      <sz val="16"/>
      <color rgb="FFFFFFFF"/>
      <name val="Times New Roman"/>
    </font>
    <font>
      <b/>
      <u/>
      <sz val="10"/>
      <name val="Arial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name val="Arial Black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008000"/>
        <bgColor rgb="FF008000"/>
      </patternFill>
    </fill>
    <fill>
      <patternFill patternType="solid">
        <fgColor rgb="FFFFFF99"/>
        <bgColor rgb="FFFFFF99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4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32" xfId="0" applyFont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center" wrapText="1"/>
    </xf>
    <xf numFmtId="14" fontId="9" fillId="3" borderId="33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9" fillId="5" borderId="33" xfId="0" applyFont="1" applyFill="1" applyBorder="1" applyAlignment="1">
      <alignment horizontal="center" vertical="center" wrapText="1"/>
    </xf>
    <xf numFmtId="14" fontId="9" fillId="3" borderId="38" xfId="0" applyNumberFormat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9" fillId="0" borderId="38" xfId="0" applyFont="1" applyBorder="1" applyAlignment="1">
      <alignment horizontal="center" vertical="center" wrapText="1"/>
    </xf>
    <xf numFmtId="14" fontId="9" fillId="3" borderId="17" xfId="0" applyNumberFormat="1" applyFont="1" applyFill="1" applyBorder="1" applyAlignment="1">
      <alignment horizontal="center" vertical="top" wrapText="1"/>
    </xf>
    <xf numFmtId="0" fontId="22" fillId="0" borderId="41" xfId="0" applyFont="1" applyBorder="1" applyAlignment="1">
      <alignment horizontal="center" vertical="top" wrapText="1"/>
    </xf>
    <xf numFmtId="14" fontId="9" fillId="3" borderId="33" xfId="0" applyNumberFormat="1" applyFont="1" applyFill="1" applyBorder="1" applyAlignment="1">
      <alignment horizontal="center" vertical="top" wrapText="1"/>
    </xf>
    <xf numFmtId="0" fontId="22" fillId="0" borderId="42" xfId="0" applyFont="1" applyBorder="1" applyAlignment="1">
      <alignment horizontal="center" vertical="top" wrapText="1"/>
    </xf>
    <xf numFmtId="14" fontId="23" fillId="3" borderId="33" xfId="0" applyNumberFormat="1" applyFont="1" applyFill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28" fillId="7" borderId="47" xfId="0" applyFont="1" applyFill="1" applyBorder="1" applyAlignment="1">
      <alignment horizontal="center" vertical="center"/>
    </xf>
    <xf numFmtId="0" fontId="28" fillId="7" borderId="48" xfId="0" applyFont="1" applyFill="1" applyBorder="1" applyAlignment="1">
      <alignment vertical="center"/>
    </xf>
    <xf numFmtId="0" fontId="28" fillId="7" borderId="48" xfId="0" applyFont="1" applyFill="1" applyBorder="1" applyAlignment="1">
      <alignment horizontal="center" vertical="center"/>
    </xf>
    <xf numFmtId="0" fontId="29" fillId="0" borderId="49" xfId="0" applyFont="1" applyBorder="1" applyAlignment="1">
      <alignment vertical="center"/>
    </xf>
    <xf numFmtId="3" fontId="29" fillId="0" borderId="50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35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3" fontId="29" fillId="0" borderId="42" xfId="0" applyNumberFormat="1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3" fontId="29" fillId="0" borderId="27" xfId="0" applyNumberFormat="1" applyFont="1" applyBorder="1" applyAlignment="1">
      <alignment horizontal="center" vertical="center"/>
    </xf>
    <xf numFmtId="3" fontId="28" fillId="7" borderId="2" xfId="0" applyNumberFormat="1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31" fillId="6" borderId="57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1" fontId="17" fillId="0" borderId="52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32" fillId="0" borderId="0" xfId="0" applyFont="1"/>
    <xf numFmtId="0" fontId="35" fillId="3" borderId="17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8" fillId="0" borderId="0" xfId="0" applyFont="1" applyAlignment="1">
      <alignment vertical="top" wrapText="1"/>
    </xf>
    <xf numFmtId="0" fontId="40" fillId="0" borderId="4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9" fillId="0" borderId="0" xfId="0" applyFont="1"/>
    <xf numFmtId="0" fontId="38" fillId="4" borderId="23" xfId="0" applyFont="1" applyFill="1" applyBorder="1" applyAlignment="1">
      <alignment horizontal="center" vertical="center" wrapText="1"/>
    </xf>
    <xf numFmtId="0" fontId="38" fillId="3" borderId="23" xfId="0" applyFont="1" applyFill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/>
    </xf>
    <xf numFmtId="0" fontId="10" fillId="0" borderId="44" xfId="0" applyFont="1" applyBorder="1"/>
    <xf numFmtId="0" fontId="1" fillId="0" borderId="45" xfId="0" applyFont="1" applyBorder="1" applyAlignment="1">
      <alignment horizontal="left"/>
    </xf>
    <xf numFmtId="0" fontId="10" fillId="0" borderId="45" xfId="0" applyFont="1" applyBorder="1"/>
    <xf numFmtId="0" fontId="42" fillId="2" borderId="18" xfId="1" applyFill="1" applyBorder="1" applyAlignment="1">
      <alignment horizontal="left" vertical="center" wrapText="1"/>
    </xf>
    <xf numFmtId="0" fontId="10" fillId="0" borderId="19" xfId="0" applyFont="1" applyBorder="1"/>
    <xf numFmtId="0" fontId="10" fillId="0" borderId="11" xfId="0" applyFont="1" applyBorder="1"/>
    <xf numFmtId="0" fontId="34" fillId="0" borderId="44" xfId="0" applyFont="1" applyBorder="1" applyAlignment="1">
      <alignment horizontal="left"/>
    </xf>
    <xf numFmtId="0" fontId="20" fillId="2" borderId="18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right"/>
    </xf>
    <xf numFmtId="0" fontId="10" fillId="0" borderId="16" xfId="0" applyFont="1" applyBorder="1"/>
    <xf numFmtId="0" fontId="33" fillId="0" borderId="13" xfId="0" applyFont="1" applyBorder="1" applyAlignment="1">
      <alignment horizontal="left" vertical="center"/>
    </xf>
    <xf numFmtId="0" fontId="10" fillId="0" borderId="14" xfId="0" applyFont="1" applyBorder="1"/>
    <xf numFmtId="0" fontId="10" fillId="0" borderId="15" xfId="0" applyFont="1" applyBorder="1"/>
    <xf numFmtId="0" fontId="13" fillId="2" borderId="7" xfId="0" applyFont="1" applyFill="1" applyBorder="1" applyAlignment="1">
      <alignment horizontal="center" vertical="center"/>
    </xf>
    <xf numFmtId="0" fontId="10" fillId="0" borderId="8" xfId="0" applyFont="1" applyBorder="1"/>
    <xf numFmtId="0" fontId="37" fillId="0" borderId="0" xfId="0" applyFont="1" applyAlignment="1">
      <alignment horizontal="center"/>
    </xf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/>
    <xf numFmtId="0" fontId="15" fillId="0" borderId="1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0" fillId="6" borderId="10" xfId="0" applyFont="1" applyFill="1" applyBorder="1" applyAlignment="1">
      <alignment horizontal="center"/>
    </xf>
    <xf numFmtId="0" fontId="31" fillId="6" borderId="55" xfId="0" applyFont="1" applyFill="1" applyBorder="1" applyAlignment="1">
      <alignment horizontal="center" vertical="center"/>
    </xf>
    <xf numFmtId="0" fontId="10" fillId="0" borderId="56" xfId="0" applyFont="1" applyBorder="1"/>
    <xf numFmtId="0" fontId="15" fillId="0" borderId="32" xfId="0" applyFont="1" applyBorder="1" applyAlignment="1">
      <alignment horizontal="center" vertical="center"/>
    </xf>
    <xf numFmtId="0" fontId="10" fillId="0" borderId="30" xfId="0" applyFont="1" applyBorder="1"/>
    <xf numFmtId="0" fontId="15" fillId="0" borderId="36" xfId="0" applyFont="1" applyBorder="1" applyAlignment="1">
      <alignment horizontal="center" vertical="center"/>
    </xf>
    <xf numFmtId="0" fontId="10" fillId="0" borderId="34" xfId="0" applyFont="1" applyBorder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wrapText="1"/>
    </xf>
    <xf numFmtId="3" fontId="28" fillId="7" borderId="3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3" fontId="28" fillId="7" borderId="10" xfId="0" applyNumberFormat="1" applyFont="1" applyFill="1" applyBorder="1" applyAlignment="1">
      <alignment horizontal="center" vertical="center"/>
    </xf>
    <xf numFmtId="0" fontId="10" fillId="0" borderId="53" xfId="0" applyFont="1" applyBorder="1"/>
    <xf numFmtId="0" fontId="26" fillId="6" borderId="1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0" fillId="0" borderId="24" xfId="0" applyFont="1" applyBorder="1"/>
    <xf numFmtId="0" fontId="18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733425</xdr:colOff>
      <xdr:row>0</xdr:row>
      <xdr:rowOff>57150</xdr:rowOff>
    </xdr:from>
    <xdr:ext cx="714375" cy="990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114300</xdr:rowOff>
    </xdr:from>
    <xdr:ext cx="4857750" cy="7048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14300"/>
          <a:ext cx="485775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57150</xdr:rowOff>
    </xdr:from>
    <xdr:ext cx="638175" cy="8001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8650" y="57150"/>
          <a:ext cx="6381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4181475" cy="76200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57150"/>
          <a:ext cx="418147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dts.m@ewe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"/>
  <sheetViews>
    <sheetView showGridLines="0" tabSelected="1" topLeftCell="B1" workbookViewId="0">
      <selection activeCell="B12" sqref="B12"/>
    </sheetView>
  </sheetViews>
  <sheetFormatPr baseColWidth="10" defaultColWidth="12.5546875" defaultRowHeight="15" customHeight="1"/>
  <cols>
    <col min="1" max="1" width="15" hidden="1" customWidth="1"/>
    <col min="2" max="2" width="22.5546875" customWidth="1"/>
    <col min="3" max="3" width="12.5546875" customWidth="1"/>
    <col min="4" max="5" width="10.109375" customWidth="1"/>
    <col min="6" max="6" width="11.109375" bestFit="1" customWidth="1"/>
    <col min="7" max="30" width="10.109375" customWidth="1"/>
  </cols>
  <sheetData>
    <row r="1" spans="1:30" ht="82.5" customHeight="1">
      <c r="A1" s="1"/>
      <c r="B1" s="2"/>
      <c r="C1" s="3"/>
      <c r="D1" s="3"/>
      <c r="E1" s="3"/>
      <c r="F1" s="3"/>
      <c r="G1" s="3"/>
      <c r="H1" s="3"/>
      <c r="I1" s="4" t="s">
        <v>0</v>
      </c>
      <c r="J1" s="5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1.5" customHeight="1" thickBot="1">
      <c r="A2" s="1"/>
      <c r="B2" s="129" t="s">
        <v>49</v>
      </c>
      <c r="C2" s="130"/>
      <c r="D2" s="130"/>
      <c r="E2" s="130"/>
      <c r="F2" s="130"/>
      <c r="G2" s="124" t="s">
        <v>50</v>
      </c>
      <c r="H2" s="125"/>
      <c r="I2" s="4">
        <v>10</v>
      </c>
      <c r="J2" s="5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0.25" customHeight="1" thickBot="1">
      <c r="A3" s="1"/>
      <c r="B3" s="6" t="s">
        <v>3</v>
      </c>
      <c r="C3" s="7"/>
      <c r="D3" s="8" t="s">
        <v>48</v>
      </c>
      <c r="E3" s="9"/>
      <c r="F3" s="10" t="s">
        <v>4</v>
      </c>
      <c r="G3" s="126"/>
      <c r="H3" s="127"/>
      <c r="I3" s="11">
        <v>11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2.75" customHeight="1" thickBot="1">
      <c r="A4" s="1"/>
      <c r="B4" s="122" t="s">
        <v>5</v>
      </c>
      <c r="C4" s="123"/>
      <c r="D4" s="123"/>
      <c r="E4" s="123"/>
      <c r="F4" s="13" t="s">
        <v>6</v>
      </c>
      <c r="G4" s="128" t="s">
        <v>0</v>
      </c>
      <c r="H4" s="114"/>
      <c r="I4" s="4">
        <v>50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>
      <c r="A5" s="1"/>
      <c r="B5" s="14"/>
      <c r="C5" s="14"/>
      <c r="D5" s="14"/>
      <c r="E5" s="14"/>
      <c r="F5" s="1"/>
      <c r="G5" s="1"/>
      <c r="H5" s="1"/>
      <c r="I5" s="4">
        <v>51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 customHeight="1">
      <c r="A6" s="1"/>
      <c r="B6" s="15" t="s">
        <v>7</v>
      </c>
      <c r="C6" s="16"/>
      <c r="D6" s="17" t="s">
        <v>8</v>
      </c>
      <c r="E6" s="119"/>
      <c r="F6" s="120"/>
      <c r="G6" s="121"/>
      <c r="H6" s="1"/>
      <c r="I6" s="4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15" t="s">
        <v>10</v>
      </c>
      <c r="C7" s="16"/>
      <c r="D7" s="17" t="s">
        <v>8</v>
      </c>
      <c r="E7" s="119"/>
      <c r="F7" s="120"/>
      <c r="G7" s="121"/>
      <c r="H7" s="1"/>
      <c r="I7" s="4" t="s">
        <v>11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 customHeight="1">
      <c r="A8" s="1"/>
      <c r="B8" s="15" t="s">
        <v>12</v>
      </c>
      <c r="C8" s="16"/>
      <c r="D8" s="17" t="s">
        <v>8</v>
      </c>
      <c r="E8" s="119"/>
      <c r="F8" s="120"/>
      <c r="G8" s="1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>
      <c r="A9" s="1"/>
      <c r="B9" s="15" t="s">
        <v>13</v>
      </c>
      <c r="C9" s="16"/>
      <c r="D9" s="17" t="s">
        <v>8</v>
      </c>
      <c r="E9" s="119"/>
      <c r="F9" s="120"/>
      <c r="G9" s="1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4.75" customHeight="1" thickBot="1">
      <c r="A10" s="1"/>
      <c r="B10" s="1"/>
      <c r="C10" s="1"/>
      <c r="D10" s="1"/>
      <c r="E10" s="117"/>
      <c r="F10" s="118"/>
      <c r="G10" s="118"/>
      <c r="H10" s="1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thickBot="1">
      <c r="A11" s="1"/>
      <c r="B11" s="93" t="s">
        <v>14</v>
      </c>
      <c r="C11" s="19" t="s">
        <v>15</v>
      </c>
      <c r="D11" s="116"/>
      <c r="E11" s="113"/>
      <c r="F11" s="113"/>
      <c r="G11" s="113"/>
      <c r="H11" s="1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9.5" customHeight="1" thickBot="1">
      <c r="A12" s="1"/>
      <c r="B12" s="94"/>
      <c r="C12" s="20" t="s">
        <v>16</v>
      </c>
      <c r="D12" s="21" t="s">
        <v>17</v>
      </c>
      <c r="E12" s="21" t="s">
        <v>18</v>
      </c>
      <c r="F12" s="21" t="s">
        <v>19</v>
      </c>
      <c r="G12" s="22" t="s">
        <v>20</v>
      </c>
      <c r="H12" s="18" t="s">
        <v>21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2.75" customHeight="1" thickBot="1">
      <c r="A13" s="1"/>
      <c r="B13" s="95" t="s">
        <v>22</v>
      </c>
      <c r="C13" s="23" t="s">
        <v>23</v>
      </c>
      <c r="D13" s="24" t="s">
        <v>24</v>
      </c>
      <c r="E13" s="25" t="s">
        <v>24</v>
      </c>
      <c r="F13" s="25" t="s">
        <v>24</v>
      </c>
      <c r="G13" s="26" t="s">
        <v>24</v>
      </c>
      <c r="H13" s="27" t="s">
        <v>24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 customHeight="1">
      <c r="A14" s="1" t="str">
        <f t="shared" ref="A14:A17" si="0">H14</f>
        <v/>
      </c>
      <c r="B14" s="96"/>
      <c r="C14" s="28"/>
      <c r="D14" s="29"/>
      <c r="E14" s="30"/>
      <c r="F14" s="30"/>
      <c r="G14" s="31"/>
      <c r="H14" s="32" t="str">
        <f t="array" ref="H14">IF(COUNTA(D14:G14)&lt;1,"",IF(LEFT(D14,1)="*","*"&amp;SUM(VALUE(SUBSTITUTE(TEXT(D14:G14,0),"*","")))&amp;"*",IF(LEFT(E14,1)="*","*"&amp;SUM(VALUE(SUBSTITUTE(TEXT(D14:G14,0),"*","")))&amp;"*",IF(LEFT(F14,1)="*","*"&amp;SUM(VALUE(SUBSTITUTE(TEXT(D14:G14,0),"*","")))&amp;"*",IF(LEFT(G14,1)="*","*"&amp;SUM(VALUE(SUBSTITUTE(TEXT(D14:G14,0),"*","")))&amp;"*",SUM(D14:G14))))))</f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75" customHeight="1">
      <c r="A15" s="1" t="str">
        <f t="shared" si="0"/>
        <v/>
      </c>
      <c r="B15" s="97"/>
      <c r="C15" s="33"/>
      <c r="D15" s="34"/>
      <c r="E15" s="35"/>
      <c r="F15" s="35"/>
      <c r="G15" s="36"/>
      <c r="H15" s="37" t="str">
        <f t="array" ref="H15">IF(COUNTA(D15:G15)&lt;1,"",IF(LEFT(D15,1)="*","*"&amp;SUM(VALUE(SUBSTITUTE(TEXT(D15:G15,0),"*","")))&amp;"*",IF(LEFT(E15,1)="*","*"&amp;SUM(VALUE(SUBSTITUTE(TEXT(D15:G15,0),"*","")))&amp;"*",IF(LEFT(F15,1)="*","*"&amp;SUM(VALUE(SUBSTITUTE(TEXT(D15:G15,0),"*","")))&amp;"*",IF(LEFT(G15,1)="*","*"&amp;SUM(VALUE(SUBSTITUTE(TEXT(D15:G15,0),"*","")))&amp;"*",SUM(D15:G15))))))</f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.75" customHeight="1">
      <c r="A16" s="1" t="str">
        <f t="shared" si="0"/>
        <v/>
      </c>
      <c r="B16" s="97"/>
      <c r="C16" s="33"/>
      <c r="D16" s="34"/>
      <c r="E16" s="35"/>
      <c r="F16" s="35"/>
      <c r="G16" s="36"/>
      <c r="H16" s="37" t="str">
        <f t="array" ref="H16">IF(COUNTA(D16:G16)&lt;1,"",IF(LEFT(D16,1)="*","*"&amp;SUM(VALUE(SUBSTITUTE(TEXT(D16:G16,0),"*","")))&amp;"*",IF(LEFT(E16,1)="*","*"&amp;SUM(VALUE(SUBSTITUTE(TEXT(D16:G16,0),"*","")))&amp;"*",IF(LEFT(F16,1)="*","*"&amp;SUM(VALUE(SUBSTITUTE(TEXT(D16:G16,0),"*","")))&amp;"*",IF(LEFT(G16,1)="*","*"&amp;SUM(VALUE(SUBSTITUTE(TEXT(D16:G16,0),"*","")))&amp;"*",SUM(D16:G16))))))</f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.75" customHeight="1" thickBot="1">
      <c r="A17" s="1" t="str">
        <f t="shared" si="0"/>
        <v/>
      </c>
      <c r="B17" s="98"/>
      <c r="C17" s="38"/>
      <c r="D17" s="39"/>
      <c r="E17" s="40"/>
      <c r="F17" s="40"/>
      <c r="G17" s="41"/>
      <c r="H17" s="42" t="str">
        <f t="array" ref="H17">IF(COUNTA(D17:G17)&lt;1,"",IF(LEFT(D17,1)="*","*"&amp;SUM(VALUE(SUBSTITUTE(TEXT(D17:G17,0),"*","")))&amp;"*",IF(LEFT(E17,1)="*","*"&amp;SUM(VALUE(SUBSTITUTE(TEXT(D17:G17,0),"*","")))&amp;"*",IF(LEFT(F17,1)="*","*"&amp;SUM(VALUE(SUBSTITUTE(TEXT(D17:G17,0),"*","")))&amp;"*",IF(LEFT(G17,1)="*","*"&amp;SUM(VALUE(SUBSTITUTE(TEXT(D17:G17,0),"*","")))&amp;"*",SUM(D17:G17))))))</f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 customHeight="1" thickBot="1">
      <c r="A18" s="1"/>
      <c r="B18" s="99" t="s">
        <v>43</v>
      </c>
      <c r="C18" s="43" t="s">
        <v>25</v>
      </c>
      <c r="D18" s="44" t="str">
        <f t="shared" ref="D18:F18" si="1">IF(SUM(D14:D17)=0,"",SUM(D14:D17))</f>
        <v/>
      </c>
      <c r="E18" s="45" t="str">
        <f t="shared" si="1"/>
        <v/>
      </c>
      <c r="F18" s="45" t="str">
        <f t="shared" si="1"/>
        <v/>
      </c>
      <c r="G18" s="45" t="str">
        <f t="shared" ref="G18:H18" si="2">IF(SUM(G14:G17)=0,"",SUM(G14:G17))</f>
        <v/>
      </c>
      <c r="H18" s="46" t="str">
        <f t="shared" si="2"/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customHeight="1" thickBot="1">
      <c r="A19" s="1"/>
      <c r="B19" s="100"/>
      <c r="C19" s="47"/>
      <c r="D19" s="47" t="s">
        <v>26</v>
      </c>
      <c r="E19" s="47"/>
      <c r="F19" s="47"/>
      <c r="G19" s="47"/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thickBot="1">
      <c r="A20" s="1"/>
      <c r="B20" s="93" t="s">
        <v>14</v>
      </c>
      <c r="C20" s="19" t="s">
        <v>15</v>
      </c>
      <c r="D20" s="116"/>
      <c r="E20" s="113"/>
      <c r="F20" s="113"/>
      <c r="G20" s="113"/>
      <c r="H20" s="1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9.5" customHeight="1" thickBot="1">
      <c r="A21" s="1"/>
      <c r="B21" s="94" t="s">
        <v>44</v>
      </c>
      <c r="C21" s="20" t="s">
        <v>16</v>
      </c>
      <c r="D21" s="21" t="s">
        <v>17</v>
      </c>
      <c r="E21" s="21" t="s">
        <v>18</v>
      </c>
      <c r="F21" s="21" t="s">
        <v>19</v>
      </c>
      <c r="G21" s="22" t="s">
        <v>20</v>
      </c>
      <c r="H21" s="18" t="s">
        <v>21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thickBot="1">
      <c r="A22" s="1"/>
      <c r="B22" s="95" t="s">
        <v>22</v>
      </c>
      <c r="C22" s="23" t="s">
        <v>23</v>
      </c>
      <c r="D22" s="24" t="s">
        <v>24</v>
      </c>
      <c r="E22" s="25" t="s">
        <v>24</v>
      </c>
      <c r="F22" s="25" t="s">
        <v>24</v>
      </c>
      <c r="G22" s="26" t="s">
        <v>24</v>
      </c>
      <c r="H22" s="48" t="s">
        <v>24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2.75" customHeight="1">
      <c r="A23" s="1" t="str">
        <f t="shared" ref="A23:A26" si="3">H23</f>
        <v/>
      </c>
      <c r="B23" s="96"/>
      <c r="C23" s="49"/>
      <c r="D23" s="29"/>
      <c r="E23" s="30"/>
      <c r="F23" s="30"/>
      <c r="G23" s="50"/>
      <c r="H23" s="32" t="str">
        <f t="array" ref="H23">IF(COUNTA(D23:G23)&lt;1,"",IF(LEFT(D23,1)="*","*"&amp;SUM(VALUE(SUBSTITUTE(TEXT(D23:G23,0),"*","")))&amp;"*",IF(LEFT(E23,1)="*","*"&amp;SUM(VALUE(SUBSTITUTE(TEXT(D23:G23,0),"*","")))&amp;"*",IF(LEFT(F23,1)="*","*"&amp;SUM(VALUE(SUBSTITUTE(TEXT(D23:G23,0),"*","")))&amp;"*",IF(LEFT(G23,1)="*","*"&amp;SUM(VALUE(SUBSTITUTE(TEXT(D23:G23,0),"*","")))&amp;"*",SUM(D23:G23))))))</f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2.75" customHeight="1">
      <c r="A24" s="1" t="str">
        <f t="shared" si="3"/>
        <v/>
      </c>
      <c r="B24" s="97"/>
      <c r="C24" s="51"/>
      <c r="D24" s="34"/>
      <c r="E24" s="35"/>
      <c r="F24" s="35"/>
      <c r="G24" s="52"/>
      <c r="H24" s="37" t="str">
        <f t="array" ref="H24">IF(COUNTA(D24:G24)&lt;1,"",IF(LEFT(D24,1)="*","*"&amp;SUM(VALUE(SUBSTITUTE(TEXT(D24:G24,0),"*","")))&amp;"*",IF(LEFT(E24,1)="*","*"&amp;SUM(VALUE(SUBSTITUTE(TEXT(D24:G24,0),"*","")))&amp;"*",IF(LEFT(F24,1)="*","*"&amp;SUM(VALUE(SUBSTITUTE(TEXT(D24:G24,0),"*","")))&amp;"*",IF(LEFT(G24,1)="*","*"&amp;SUM(VALUE(SUBSTITUTE(TEXT(D24:G24,0),"*","")))&amp;"*",SUM(D24:G24))))))</f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customHeight="1">
      <c r="A25" s="1" t="str">
        <f t="shared" si="3"/>
        <v/>
      </c>
      <c r="B25" s="97"/>
      <c r="C25" s="51"/>
      <c r="D25" s="34"/>
      <c r="E25" s="35"/>
      <c r="F25" s="35"/>
      <c r="G25" s="52"/>
      <c r="H25" s="37" t="str">
        <f t="array" ref="H25">IF(COUNTA(D25:G25)&lt;1,"",IF(LEFT(D25,1)="*","*"&amp;SUM(VALUE(SUBSTITUTE(TEXT(D25:G25,0),"*","")))&amp;"*",IF(LEFT(E25,1)="*","*"&amp;SUM(VALUE(SUBSTITUTE(TEXT(D25:G25,0),"*","")))&amp;"*",IF(LEFT(F25,1)="*","*"&amp;SUM(VALUE(SUBSTITUTE(TEXT(D25:G25,0),"*","")))&amp;"*",IF(LEFT(G25,1)="*","*"&amp;SUM(VALUE(SUBSTITUTE(TEXT(D25:G25,0),"*","")))&amp;"*",SUM(D25:G25))))))</f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thickBot="1">
      <c r="A26" s="1" t="str">
        <f t="shared" si="3"/>
        <v/>
      </c>
      <c r="B26" s="101"/>
      <c r="C26" s="53"/>
      <c r="D26" s="39"/>
      <c r="E26" s="40"/>
      <c r="F26" s="40"/>
      <c r="G26" s="54"/>
      <c r="H26" s="42" t="str">
        <f t="array" ref="H26">IF(COUNTA(D26:G26)&lt;1,"",IF(LEFT(D26,1)="*","*"&amp;SUM(VALUE(SUBSTITUTE(TEXT(D26:G26,0),"*","")))&amp;"*",IF(LEFT(E26,1)="*","*"&amp;SUM(VALUE(SUBSTITUTE(TEXT(D26:G26,0),"*","")))&amp;"*",IF(LEFT(F26,1)="*","*"&amp;SUM(VALUE(SUBSTITUTE(TEXT(D26:G26,0),"*","")))&amp;"*",IF(LEFT(G26,1)="*","*"&amp;SUM(VALUE(SUBSTITUTE(TEXT(D26:G26,0),"*","")))&amp;"*",SUM(D26:G26))))))</f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 customHeight="1" thickBot="1">
      <c r="A27" s="1"/>
      <c r="B27" s="102" t="s">
        <v>43</v>
      </c>
      <c r="C27" s="43" t="s">
        <v>25</v>
      </c>
      <c r="D27" s="44" t="str">
        <f t="shared" ref="D27:F27" si="4">IF(SUM(D23:D26)=0,"",SUM(D23:D26))</f>
        <v/>
      </c>
      <c r="E27" s="45" t="str">
        <f t="shared" si="4"/>
        <v/>
      </c>
      <c r="F27" s="45" t="str">
        <f t="shared" si="4"/>
        <v/>
      </c>
      <c r="G27" s="45" t="str">
        <f t="shared" ref="G27:H27" si="5">IF(SUM(G23:G26)=0,"",SUM(G23:G26))</f>
        <v/>
      </c>
      <c r="H27" s="55" t="str">
        <f t="shared" si="5"/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 customHeight="1" thickBot="1">
      <c r="A28" s="1"/>
      <c r="B28" s="10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customHeight="1" thickBot="1">
      <c r="A29" s="1"/>
      <c r="B29" s="93" t="s">
        <v>14</v>
      </c>
      <c r="C29" s="19" t="s">
        <v>15</v>
      </c>
      <c r="D29" s="116"/>
      <c r="E29" s="113"/>
      <c r="F29" s="113"/>
      <c r="G29" s="113"/>
      <c r="H29" s="1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9.5" customHeight="1" thickBot="1">
      <c r="A30" s="1"/>
      <c r="B30" s="104" t="s">
        <v>45</v>
      </c>
      <c r="C30" s="20" t="s">
        <v>16</v>
      </c>
      <c r="D30" s="21" t="s">
        <v>17</v>
      </c>
      <c r="E30" s="21" t="s">
        <v>18</v>
      </c>
      <c r="F30" s="21" t="s">
        <v>19</v>
      </c>
      <c r="G30" s="22" t="s">
        <v>20</v>
      </c>
      <c r="H30" s="18" t="s">
        <v>21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 thickBot="1">
      <c r="A31" s="1"/>
      <c r="B31" s="105" t="s">
        <v>22</v>
      </c>
      <c r="C31" s="23" t="s">
        <v>23</v>
      </c>
      <c r="D31" s="24" t="s">
        <v>24</v>
      </c>
      <c r="E31" s="25" t="s">
        <v>24</v>
      </c>
      <c r="F31" s="25" t="s">
        <v>24</v>
      </c>
      <c r="G31" s="26" t="s">
        <v>24</v>
      </c>
      <c r="H31" s="27" t="s">
        <v>24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>
      <c r="A32" s="1" t="str">
        <f t="shared" ref="A32:A35" si="6">H32</f>
        <v/>
      </c>
      <c r="B32" s="96"/>
      <c r="C32" s="28"/>
      <c r="D32" s="30"/>
      <c r="E32" s="30"/>
      <c r="F32" s="30"/>
      <c r="G32" s="50"/>
      <c r="H32" s="32" t="str">
        <f t="array" ref="H32">IF(COUNTA(D32:G32)&lt;1,"",IF(LEFT(D32,1)="*","*"&amp;SUM(VALUE(SUBSTITUTE(TEXT(D32:G32,0),"*","")))&amp;"*",IF(LEFT(E32,1)="*","*"&amp;SUM(VALUE(SUBSTITUTE(TEXT(D32:G32,0),"*","")))&amp;"*",IF(LEFT(F32,1)="*","*"&amp;SUM(VALUE(SUBSTITUTE(TEXT(D32:G32,0),"*","")))&amp;"*",IF(LEFT(G32,1)="*","*"&amp;SUM(VALUE(SUBSTITUTE(TEXT(D32:G32,0),"*","")))&amp;"*",SUM(D32:G32))))))</f>
        <v/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>
      <c r="A33" s="1" t="str">
        <f t="shared" si="6"/>
        <v/>
      </c>
      <c r="B33" s="97"/>
      <c r="C33" s="33"/>
      <c r="D33" s="35"/>
      <c r="E33" s="35"/>
      <c r="F33" s="35"/>
      <c r="G33" s="52"/>
      <c r="H33" s="37" t="str">
        <f t="array" ref="H33">IF(COUNTA(D33:G33)&lt;1,"",IF(LEFT(D33,1)="*","*"&amp;SUM(VALUE(SUBSTITUTE(TEXT(D33:G33,0),"*","")))&amp;"*",IF(LEFT(E33,1)="*","*"&amp;SUM(VALUE(SUBSTITUTE(TEXT(D33:G33,0),"*","")))&amp;"*",IF(LEFT(F33,1)="*","*"&amp;SUM(VALUE(SUBSTITUTE(TEXT(D33:G33,0),"*","")))&amp;"*",IF(LEFT(G33,1)="*","*"&amp;SUM(VALUE(SUBSTITUTE(TEXT(D33:G33,0),"*","")))&amp;"*",SUM(D33:G33))))))</f>
        <v/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>
      <c r="A34" s="1" t="str">
        <f t="shared" si="6"/>
        <v/>
      </c>
      <c r="B34" s="97"/>
      <c r="C34" s="33"/>
      <c r="D34" s="35"/>
      <c r="E34" s="35"/>
      <c r="F34" s="35"/>
      <c r="G34" s="52"/>
      <c r="H34" s="37" t="str">
        <f t="array" ref="H34">IF(COUNTA(D34:G34)&lt;1,"",IF(LEFT(D34,1)="*","*"&amp;SUM(VALUE(SUBSTITUTE(TEXT(D34:G34,0),"*","")))&amp;"*",IF(LEFT(E34,1)="*","*"&amp;SUM(VALUE(SUBSTITUTE(TEXT(D34:G34,0),"*","")))&amp;"*",IF(LEFT(F34,1)="*","*"&amp;SUM(VALUE(SUBSTITUTE(TEXT(D34:G34,0),"*","")))&amp;"*",IF(LEFT(G34,1)="*","*"&amp;SUM(VALUE(SUBSTITUTE(TEXT(D34:G34,0),"*","")))&amp;"*",SUM(D34:G34))))))</f>
        <v/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thickBot="1">
      <c r="A35" s="1" t="str">
        <f t="shared" si="6"/>
        <v/>
      </c>
      <c r="B35" s="107"/>
      <c r="C35" s="38"/>
      <c r="D35" s="39"/>
      <c r="E35" s="40"/>
      <c r="F35" s="40"/>
      <c r="G35" s="41"/>
      <c r="H35" s="42" t="str">
        <f t="array" ref="H35">IF(COUNTA(D35:G35)&lt;1,"",IF(LEFT(D35,1)="*","*"&amp;SUM(VALUE(SUBSTITUTE(TEXT(D35:G35,0),"*","")))&amp;"*",IF(LEFT(E35,1)="*","*"&amp;SUM(VALUE(SUBSTITUTE(TEXT(D35:G35,0),"*","")))&amp;"*",IF(LEFT(F35,1)="*","*"&amp;SUM(VALUE(SUBSTITUTE(TEXT(D35:G35,0),"*","")))&amp;"*",IF(LEFT(G35,1)="*","*"&amp;SUM(VALUE(SUBSTITUTE(TEXT(D35:G35,0),"*","")))&amp;"*",SUM(D35:G35))))))</f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thickBot="1">
      <c r="A36" s="1"/>
      <c r="B36" s="102" t="s">
        <v>43</v>
      </c>
      <c r="C36" s="43" t="s">
        <v>25</v>
      </c>
      <c r="D36" s="44" t="str">
        <f t="shared" ref="D36:F36" si="7">IF(SUM(D32:D35)=0,"",SUM(D32:D35))</f>
        <v/>
      </c>
      <c r="E36" s="45" t="str">
        <f t="shared" si="7"/>
        <v/>
      </c>
      <c r="F36" s="45" t="str">
        <f t="shared" si="7"/>
        <v/>
      </c>
      <c r="G36" s="45" t="str">
        <f t="shared" ref="G36:H36" si="8">IF(SUM(G32:G35)=0,"",SUM(G32:G35))</f>
        <v/>
      </c>
      <c r="H36" s="46" t="str">
        <f t="shared" si="8"/>
        <v/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thickBot="1">
      <c r="A37" s="1"/>
      <c r="B37" s="10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customHeight="1" thickBot="1">
      <c r="A38" s="1"/>
      <c r="B38" s="93" t="s">
        <v>14</v>
      </c>
      <c r="C38" s="19" t="s">
        <v>15</v>
      </c>
      <c r="D38" s="112" t="s">
        <v>47</v>
      </c>
      <c r="E38" s="113"/>
      <c r="F38" s="113"/>
      <c r="G38" s="113"/>
      <c r="H38" s="1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thickBot="1">
      <c r="A39" s="1"/>
      <c r="B39" s="104" t="s">
        <v>46</v>
      </c>
      <c r="C39" s="20" t="s">
        <v>16</v>
      </c>
      <c r="D39" s="21" t="s">
        <v>17</v>
      </c>
      <c r="E39" s="21" t="s">
        <v>18</v>
      </c>
      <c r="F39" s="21" t="s">
        <v>19</v>
      </c>
      <c r="G39" s="22" t="s">
        <v>20</v>
      </c>
      <c r="H39" s="18" t="s">
        <v>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thickBot="1">
      <c r="A40" s="1"/>
      <c r="B40" s="105" t="s">
        <v>22</v>
      </c>
      <c r="C40" s="23" t="s">
        <v>23</v>
      </c>
      <c r="D40" s="24" t="s">
        <v>24</v>
      </c>
      <c r="E40" s="25" t="s">
        <v>24</v>
      </c>
      <c r="F40" s="25" t="s">
        <v>24</v>
      </c>
      <c r="G40" s="26" t="s">
        <v>24</v>
      </c>
      <c r="H40" s="27" t="s">
        <v>24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>
      <c r="A41" s="1" t="str">
        <f t="shared" ref="A41:A44" si="9">H41</f>
        <v/>
      </c>
      <c r="B41" s="106"/>
      <c r="C41" s="49"/>
      <c r="D41" s="29"/>
      <c r="E41" s="30"/>
      <c r="F41" s="30"/>
      <c r="G41" s="31"/>
      <c r="H41" s="32" t="str">
        <f t="array" ref="H41">IF(COUNTA(D41:G41)&lt;1,"",IF(LEFT(D41,1)="*","*"&amp;SUM(VALUE(SUBSTITUTE(TEXT(D41:G41,0),"*","")))&amp;"*",IF(LEFT(E41,1)="*","*"&amp;SUM(VALUE(SUBSTITUTE(TEXT(D41:G41,0),"*","")))&amp;"*",IF(LEFT(F41,1)="*","*"&amp;SUM(VALUE(SUBSTITUTE(TEXT(D41:G41,0),"*","")))&amp;"*",IF(LEFT(G41,1)="*","*"&amp;SUM(VALUE(SUBSTITUTE(TEXT(D41:G41,0),"*","")))&amp;"*",SUM(D41:G41))))))</f>
        <v/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>
      <c r="A42" s="1" t="str">
        <f t="shared" si="9"/>
        <v/>
      </c>
      <c r="B42" s="97"/>
      <c r="C42" s="51"/>
      <c r="D42" s="34"/>
      <c r="E42" s="35"/>
      <c r="F42" s="35"/>
      <c r="G42" s="36"/>
      <c r="H42" s="37" t="str">
        <f t="array" ref="H42">IF(COUNTA(D42:G42)&lt;1,"",IF(LEFT(D42,1)="*","*"&amp;SUM(VALUE(SUBSTITUTE(TEXT(D42:G42,0),"*","")))&amp;"*",IF(LEFT(E42,1)="*","*"&amp;SUM(VALUE(SUBSTITUTE(TEXT(D42:G42,0),"*","")))&amp;"*",IF(LEFT(F42,1)="*","*"&amp;SUM(VALUE(SUBSTITUTE(TEXT(D42:G42,0),"*","")))&amp;"*",IF(LEFT(G42,1)="*","*"&amp;SUM(VALUE(SUBSTITUTE(TEXT(D42:G42,0),"*","")))&amp;"*",SUM(D42:G42))))))</f>
        <v/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>
      <c r="A43" s="1" t="str">
        <f t="shared" si="9"/>
        <v/>
      </c>
      <c r="B43" s="97"/>
      <c r="C43" s="51"/>
      <c r="D43" s="34"/>
      <c r="E43" s="35"/>
      <c r="F43" s="35"/>
      <c r="G43" s="36"/>
      <c r="H43" s="37" t="str">
        <f t="array" ref="H43">IF(COUNTA(D43:G43)&lt;1,"",IF(LEFT(D43,1)="*","*"&amp;SUM(VALUE(SUBSTITUTE(TEXT(D43:G43,0),"*","")))&amp;"*",IF(LEFT(E43,1)="*","*"&amp;SUM(VALUE(SUBSTITUTE(TEXT(D43:G43,0),"*","")))&amp;"*",IF(LEFT(F43,1)="*","*"&amp;SUM(VALUE(SUBSTITUTE(TEXT(D43:G43,0),"*","")))&amp;"*",IF(LEFT(G43,1)="*","*"&amp;SUM(VALUE(SUBSTITUTE(TEXT(D43:G43,0),"*","")))&amp;"*",SUM(D43:G43))))))</f>
        <v/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thickBot="1">
      <c r="A44" s="1" t="str">
        <f t="shared" si="9"/>
        <v/>
      </c>
      <c r="B44" s="107"/>
      <c r="C44" s="38"/>
      <c r="D44" s="39"/>
      <c r="E44" s="40"/>
      <c r="F44" s="40"/>
      <c r="G44" s="41"/>
      <c r="H44" s="42" t="str">
        <f t="array" ref="H44">IF(COUNTA(D44:G44)&lt;1,"",IF(LEFT(D44,1)="*","*"&amp;SUM(VALUE(SUBSTITUTE(TEXT(D44:G44,0),"*","")))&amp;"*",IF(LEFT(E44,1)="*","*"&amp;SUM(VALUE(SUBSTITUTE(TEXT(D44:G44,0),"*","")))&amp;"*",IF(LEFT(F44,1)="*","*"&amp;SUM(VALUE(SUBSTITUTE(TEXT(D44:G44,0),"*","")))&amp;"*",IF(LEFT(G44,1)="*","*"&amp;SUM(VALUE(SUBSTITUTE(TEXT(D44:G44,0),"*","")))&amp;"*",SUM(D44:G44))))))</f>
        <v/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thickBot="1">
      <c r="A45" s="1"/>
      <c r="B45" s="102"/>
      <c r="C45" s="43" t="s">
        <v>25</v>
      </c>
      <c r="D45" s="44" t="str">
        <f t="shared" ref="D45:F45" si="10">IF(SUM(D41:D44)=0,"",SUM(D41:D44))</f>
        <v/>
      </c>
      <c r="E45" s="45" t="str">
        <f t="shared" si="10"/>
        <v/>
      </c>
      <c r="F45" s="45" t="str">
        <f t="shared" si="10"/>
        <v/>
      </c>
      <c r="G45" s="45" t="str">
        <f t="shared" ref="G45:H45" si="11">IF(SUM(G41:G44)=0,"",SUM(G41:G44))</f>
        <v/>
      </c>
      <c r="H45" s="46" t="str">
        <f t="shared" si="11"/>
        <v/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3.25" customHeight="1">
      <c r="A46" s="1"/>
      <c r="B46" s="56" t="s">
        <v>27</v>
      </c>
      <c r="C46" s="56" t="s">
        <v>28</v>
      </c>
      <c r="D46" s="5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>
      <c r="A47" s="1"/>
      <c r="B47" s="57" t="s">
        <v>29</v>
      </c>
      <c r="C47" s="115"/>
      <c r="D47" s="109"/>
      <c r="E47" s="109"/>
      <c r="F47" s="109"/>
      <c r="G47" s="109"/>
      <c r="H47" s="10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>
      <c r="A48" s="1"/>
      <c r="B48" s="1"/>
      <c r="C48" s="110"/>
      <c r="D48" s="111"/>
      <c r="E48" s="111"/>
      <c r="F48" s="111"/>
      <c r="G48" s="111"/>
      <c r="H48" s="1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>
      <c r="A49" s="1"/>
      <c r="B49" s="1"/>
      <c r="C49" s="108"/>
      <c r="D49" s="109"/>
      <c r="E49" s="109"/>
      <c r="F49" s="109"/>
      <c r="G49" s="109"/>
      <c r="H49" s="10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</sheetData>
  <mergeCells count="17">
    <mergeCell ref="E6:G6"/>
    <mergeCell ref="E7:G7"/>
    <mergeCell ref="B4:E4"/>
    <mergeCell ref="G2:H2"/>
    <mergeCell ref="G3:H3"/>
    <mergeCell ref="G4:H4"/>
    <mergeCell ref="B2:F2"/>
    <mergeCell ref="E10:H10"/>
    <mergeCell ref="E8:G8"/>
    <mergeCell ref="E9:G9"/>
    <mergeCell ref="D29:H29"/>
    <mergeCell ref="D20:H20"/>
    <mergeCell ref="C49:H49"/>
    <mergeCell ref="C48:H48"/>
    <mergeCell ref="D38:H38"/>
    <mergeCell ref="C47:H47"/>
    <mergeCell ref="D11:H11"/>
  </mergeCells>
  <dataValidations count="2">
    <dataValidation type="list" allowBlank="1" showErrorMessage="1" sqref="C3" xr:uid="{00000000-0002-0000-0000-000000000000}">
      <formula1>$J$1:$J$7</formula1>
    </dataValidation>
    <dataValidation type="list" allowBlank="1" showInputMessage="1" showErrorMessage="1" prompt="Falsche Kreisklasse - Hallo Schützenbruder, gebe bitte eine gültige_x000a_Schützenklasse ein !_x000a_z.B. offen, 10, 11 ... 61/71" sqref="G4" xr:uid="{00000000-0002-0000-0000-000001000000}">
      <formula1>$I$1:$I$7</formula1>
    </dataValidation>
  </dataValidations>
  <hyperlinks>
    <hyperlink ref="D38" r:id="rId1" xr:uid="{4BD2D5D4-E5E4-4BC1-A2AB-C326D8DEFEB4}"/>
  </hyperlinks>
  <printOptions horizontalCentered="1"/>
  <pageMargins left="0.74803149606299213" right="0.27559055118110237" top="0.22" bottom="0.28999999999999998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showGridLines="0" topLeftCell="A4" zoomScaleNormal="100" workbookViewId="0">
      <selection activeCell="E6" sqref="E6"/>
    </sheetView>
  </sheetViews>
  <sheetFormatPr baseColWidth="10" defaultColWidth="12.5546875" defaultRowHeight="15" customHeight="1"/>
  <cols>
    <col min="1" max="1" width="7.109375" customWidth="1"/>
    <col min="2" max="2" width="25.109375" bestFit="1" customWidth="1"/>
    <col min="3" max="3" width="11.6640625" customWidth="1"/>
    <col min="4" max="4" width="25.33203125" customWidth="1"/>
    <col min="5" max="7" width="12.109375" customWidth="1"/>
    <col min="8" max="8" width="9.109375" hidden="1" customWidth="1"/>
    <col min="9" max="9" width="10.5546875" hidden="1" customWidth="1"/>
    <col min="10" max="10" width="10.88671875" hidden="1" customWidth="1"/>
    <col min="11" max="11" width="19.33203125" hidden="1" customWidth="1"/>
    <col min="12" max="12" width="16.6640625" hidden="1" customWidth="1"/>
    <col min="13" max="13" width="22.109375" hidden="1" customWidth="1"/>
    <col min="14" max="14" width="12.6640625" hidden="1" customWidth="1"/>
  </cols>
  <sheetData>
    <row r="1" spans="1:14" ht="57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5.75" customHeight="1">
      <c r="A2" s="138" t="str">
        <f>CONCATENATE(Übersicht!B2," ",Übersicht!G2)</f>
        <v>Rundenwettkampf: Großkaliber 2.53 - 2.59 20xx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</row>
    <row r="3" spans="1:14" ht="24" customHeight="1">
      <c r="A3" s="139" t="str">
        <f>CONCATENATE("WK-Klasse: ",Übersicht!C3,"    Kreisklasse: ",Übersicht!G4,"     Gruppe: ",Übersicht!G3)</f>
        <v xml:space="preserve">WK-Klasse:     Kreisklasse: offen     Gruppe: </v>
      </c>
      <c r="B3" s="125"/>
      <c r="C3" s="125"/>
      <c r="D3" s="125"/>
      <c r="E3" s="125"/>
      <c r="F3" s="1"/>
      <c r="G3" s="1"/>
      <c r="H3" s="1"/>
      <c r="I3" s="1"/>
      <c r="J3" s="1"/>
      <c r="K3" s="1"/>
      <c r="L3" s="1"/>
      <c r="M3" s="1"/>
      <c r="N3" s="1"/>
    </row>
    <row r="4" spans="1:1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1.25" customHeight="1">
      <c r="A5" s="58" t="s">
        <v>30</v>
      </c>
      <c r="B5" s="59" t="s">
        <v>14</v>
      </c>
      <c r="C5" s="60" t="s">
        <v>31</v>
      </c>
      <c r="D5" s="61" t="s">
        <v>32</v>
      </c>
      <c r="E5" s="62" t="s">
        <v>33</v>
      </c>
      <c r="F5" s="1"/>
      <c r="G5" s="1"/>
      <c r="H5" s="63" t="s">
        <v>34</v>
      </c>
      <c r="I5" s="63" t="s">
        <v>14</v>
      </c>
      <c r="J5" s="63" t="s">
        <v>33</v>
      </c>
      <c r="K5" s="63" t="s">
        <v>35</v>
      </c>
      <c r="L5" s="63" t="s">
        <v>33</v>
      </c>
      <c r="M5" s="63"/>
      <c r="N5" s="64" t="s">
        <v>36</v>
      </c>
    </row>
    <row r="6" spans="1:14" ht="30" customHeight="1">
      <c r="A6" s="65">
        <v>1</v>
      </c>
      <c r="B6" s="66" t="str">
        <f>IF(ISERROR(VLOOKUP(A6,$H$6:$I$9,2,FALSE)),"",(VLOOKUP(A6,$H$6:$I$9,2,0)))</f>
        <v/>
      </c>
      <c r="C6" s="67" t="str">
        <f>IF(ISERROR(VLOOKUP(A6,$H$6:$J$9,3,FALSE)),"",(VLOOKUP(A6,$H$6:$J$9,3,0)))</f>
        <v/>
      </c>
      <c r="D6" s="68" t="str">
        <f>IF(ISERROR(VLOOKUP(B6,$I$6:$K$9,3,FALSE)),"",(VLOOKUP(B6,$I$6:$K$9,3,0)))</f>
        <v/>
      </c>
      <c r="E6" s="69" t="str">
        <f>IF(ISERROR(VLOOKUP(B6,$I$6:$L$9,4,FALSE)),"",(VLOOKUP(B6,$I$6:$L$9,4,0)))</f>
        <v/>
      </c>
      <c r="F6" s="1"/>
      <c r="G6" s="1"/>
      <c r="H6" s="63" t="str">
        <f>IF(N6="","",RANK(N6,$N$6:$N$9,0))</f>
        <v/>
      </c>
      <c r="I6" s="63">
        <f>Übersicht!B12</f>
        <v>0</v>
      </c>
      <c r="J6" s="63" t="str">
        <f>Übersicht!H18</f>
        <v/>
      </c>
      <c r="K6" s="63" t="str">
        <f>IF(L6=0,"",VLOOKUP(L6,Übersicht!A14:B17,2,0))</f>
        <v/>
      </c>
      <c r="L6" s="63">
        <f>MAX(Übersicht!H14:H17)</f>
        <v>0</v>
      </c>
      <c r="M6" s="63">
        <f t="shared" ref="M6:M9" si="0">I6</f>
        <v>0</v>
      </c>
      <c r="N6" s="63" t="str">
        <f t="shared" ref="N6:N9" si="1">IF(J6="","",J6-ROW()/1000000)</f>
        <v/>
      </c>
    </row>
    <row r="7" spans="1:14" ht="30" customHeight="1">
      <c r="A7" s="70">
        <v>2</v>
      </c>
      <c r="B7" s="71" t="str">
        <f>IF(ISERROR(VLOOKUP(A7,$H$6:$I$9,2,FALSE)),"",(VLOOKUP(A7,$H$6:$I$9,2,0)))</f>
        <v/>
      </c>
      <c r="C7" s="72" t="str">
        <f>IF(ISERROR(VLOOKUP(A7,$H$6:$J$9,3,FALSE)),"",(VLOOKUP(A7,$H$6:$J$9,3,0)))</f>
        <v/>
      </c>
      <c r="D7" s="71" t="str">
        <f>IF(ISERROR(VLOOKUP(B7,$I$6:$K$9,3,FALSE)),"",(VLOOKUP(B7,$I$6:$K$9,3,0)))</f>
        <v/>
      </c>
      <c r="E7" s="73" t="str">
        <f>IF(ISERROR(VLOOKUP(B7,$I$6:$L$9,4,FALSE)),"",(VLOOKUP(B7,$I$6:$L$9,4,0)))</f>
        <v/>
      </c>
      <c r="F7" s="1"/>
      <c r="G7" s="1"/>
      <c r="H7" s="63" t="str">
        <f>IF(N7="","",RANK(N7,$N$6:$N$9,0))</f>
        <v/>
      </c>
      <c r="I7" s="63" t="str">
        <f>Übersicht!B21</f>
        <v>SK Luhdorf-Roydorf</v>
      </c>
      <c r="J7" s="63" t="str">
        <f>Übersicht!H27</f>
        <v/>
      </c>
      <c r="K7" s="63" t="str">
        <f>IF(L7=0,"",VLOOKUP(L7,Übersicht!A23:B26,2,0))</f>
        <v/>
      </c>
      <c r="L7" s="63">
        <f>MAX(Übersicht!H23:H26)</f>
        <v>0</v>
      </c>
      <c r="M7" s="63" t="str">
        <f t="shared" si="0"/>
        <v>SK Luhdorf-Roydorf</v>
      </c>
      <c r="N7" s="63" t="str">
        <f t="shared" si="1"/>
        <v/>
      </c>
    </row>
    <row r="8" spans="1:14" ht="30" customHeight="1">
      <c r="A8" s="70">
        <v>3</v>
      </c>
      <c r="B8" s="71" t="str">
        <f>IF(ISERROR(VLOOKUP(A8,$H$6:$I$9,2,FALSE)),"",(VLOOKUP(A8,$H$6:$I$9,2,0)))</f>
        <v/>
      </c>
      <c r="C8" s="72" t="str">
        <f>IF(ISERROR(VLOOKUP(A8,$H$6:$J$9,3,FALSE)),"",(VLOOKUP(A8,$H$6:$J$9,3,0)))</f>
        <v/>
      </c>
      <c r="D8" s="71" t="str">
        <f>IF(ISERROR(VLOOKUP(B8,$I$6:$K$9,3,FALSE)),"",(VLOOKUP(B8,$I$6:$K$9,3,0)))</f>
        <v/>
      </c>
      <c r="E8" s="73" t="str">
        <f>IF(ISERROR(VLOOKUP(B8,$I$6:$L$9,4,FALSE)),"",(VLOOKUP(B8,$I$6:$L$9,4,0)))</f>
        <v/>
      </c>
      <c r="F8" s="1"/>
      <c r="G8" s="1"/>
      <c r="H8" s="63" t="str">
        <f>IF(N8="","",RANK(N8,$N$6:$N$9,0))</f>
        <v/>
      </c>
      <c r="I8" s="63" t="str">
        <f>Übersicht!B30</f>
        <v>SV Hittfeld</v>
      </c>
      <c r="J8" s="63" t="str">
        <f>Übersicht!H36</f>
        <v/>
      </c>
      <c r="K8" s="63" t="str">
        <f>IF(L8=0,"",VLOOKUP(L8,Übersicht!A32:B35,2,0))</f>
        <v/>
      </c>
      <c r="L8" s="63">
        <f>MAX(Übersicht!H32:H35)</f>
        <v>0</v>
      </c>
      <c r="M8" s="63" t="str">
        <f t="shared" si="0"/>
        <v>SV Hittfeld</v>
      </c>
      <c r="N8" s="63" t="str">
        <f t="shared" si="1"/>
        <v/>
      </c>
    </row>
    <row r="9" spans="1:14" ht="30" customHeight="1" thickBot="1">
      <c r="A9" s="74">
        <v>4</v>
      </c>
      <c r="B9" s="75" t="str">
        <f t="shared" ref="B9" si="2">IF(ISERROR(VLOOKUP(A9,$H$6:$I$9,2,FALSE)),"",(VLOOKUP(A9,$H$6:$I$9,2,0)))</f>
        <v/>
      </c>
      <c r="C9" s="76" t="str">
        <f t="shared" ref="C9" si="3">IF(ISERROR(VLOOKUP(A9,$H$6:$J$9,3,FALSE)),"",(VLOOKUP(A9,$H$6:$J$9,3,0)))</f>
        <v/>
      </c>
      <c r="D9" s="75" t="str">
        <f t="shared" ref="D9" si="4">IF(ISERROR(VLOOKUP(B9,$I$6:$K$9,3,FALSE)),"",(VLOOKUP(B9,$I$6:$K$9,3,0)))</f>
        <v/>
      </c>
      <c r="E9" s="77" t="str">
        <f t="shared" ref="E9" si="5">IF(ISERROR(VLOOKUP(B9,$I$6:$L$9,4,FALSE)),"",(VLOOKUP(B9,$I$6:$L$9,4,0)))</f>
        <v/>
      </c>
      <c r="F9" s="1"/>
      <c r="G9" s="1"/>
      <c r="H9" s="63" t="str">
        <f t="shared" ref="H9" si="6">IF(N9="","",RANK(N9,$N$6:$N$9,0))</f>
        <v/>
      </c>
      <c r="I9" s="63" t="str">
        <f>Übersicht!B39</f>
        <v>SV Jesteburg</v>
      </c>
      <c r="J9" s="63" t="str">
        <f>Übersicht!H45</f>
        <v/>
      </c>
      <c r="K9" s="63" t="str">
        <f>IF(L9=0,"",VLOOKUP(L9,Übersicht!A41:B44,2,0))</f>
        <v/>
      </c>
      <c r="L9" s="63">
        <f>MAX(Übersicht!H41:H44)</f>
        <v>0</v>
      </c>
      <c r="M9" s="63" t="str">
        <f t="shared" si="0"/>
        <v>SV Jesteburg</v>
      </c>
      <c r="N9" s="63" t="str">
        <f t="shared" si="1"/>
        <v/>
      </c>
    </row>
    <row r="10" spans="1:14" ht="12.7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8.5" customHeight="1">
      <c r="A11" s="144" t="s">
        <v>37</v>
      </c>
      <c r="B11" s="143"/>
      <c r="C11" s="59" t="s">
        <v>33</v>
      </c>
      <c r="D11" s="141" t="s">
        <v>14</v>
      </c>
      <c r="E11" s="114"/>
      <c r="F11" s="1"/>
      <c r="G11" s="1"/>
      <c r="H11" s="1"/>
      <c r="I11" s="1"/>
      <c r="J11" s="1"/>
      <c r="K11" s="1"/>
      <c r="L11" s="1"/>
      <c r="M11" s="1"/>
      <c r="N11" s="1"/>
    </row>
    <row r="12" spans="1:14" ht="33" customHeight="1">
      <c r="A12" s="142" t="str">
        <f>IF(C12="","",VLOOKUP(C12,Übersicht!A14:B44,2,0))</f>
        <v/>
      </c>
      <c r="B12" s="143"/>
      <c r="C12" s="78" t="str">
        <f>IF(MAX(Übersicht!H14:H17,Übersicht!H23:H26,Übersicht!H32:H35,Übersicht!H41:H44)=0,"",MAX(Übersicht!H14:H17,Übersicht!H23:H26,Übersicht!H32:H35,Übersicht!H41:H44))</f>
        <v/>
      </c>
      <c r="D12" s="140" t="str">
        <f>IF(ISERROR(VLOOKUP(C12,L6:M9,2,FALSE)),"",(VLOOKUP(C12,L6:M9,2,0)))</f>
        <v/>
      </c>
      <c r="E12" s="114"/>
      <c r="F12" s="1"/>
      <c r="G12" s="1"/>
      <c r="H12" s="1"/>
      <c r="I12" s="1"/>
      <c r="J12" s="1"/>
      <c r="K12" s="1"/>
      <c r="L12" s="1"/>
      <c r="M12" s="1"/>
      <c r="N12" s="1"/>
    </row>
    <row r="13" spans="1:14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6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customHeight="1">
      <c r="A15" s="131" t="s">
        <v>38</v>
      </c>
      <c r="B15" s="113"/>
      <c r="C15" s="113"/>
      <c r="D15" s="113"/>
      <c r="E15" s="114"/>
      <c r="F15" s="1"/>
      <c r="G15" s="1"/>
      <c r="H15" s="1"/>
      <c r="I15" s="1"/>
      <c r="J15" s="1"/>
      <c r="K15" s="1"/>
      <c r="L15" s="1"/>
      <c r="M15" s="1"/>
      <c r="N15" s="1"/>
    </row>
    <row r="16" spans="1:14" ht="14.25" customHeight="1">
      <c r="A16" s="79" t="s">
        <v>30</v>
      </c>
      <c r="B16" s="132" t="s">
        <v>39</v>
      </c>
      <c r="C16" s="133"/>
      <c r="D16" s="80" t="s">
        <v>14</v>
      </c>
      <c r="E16" s="80" t="s">
        <v>24</v>
      </c>
      <c r="F16" s="1"/>
      <c r="G16" s="1"/>
      <c r="H16" s="64" t="s">
        <v>34</v>
      </c>
      <c r="I16" s="64" t="s">
        <v>14</v>
      </c>
      <c r="J16" s="64" t="s">
        <v>33</v>
      </c>
      <c r="K16" s="64" t="s">
        <v>40</v>
      </c>
      <c r="L16" s="64" t="s">
        <v>36</v>
      </c>
      <c r="M16" s="63" t="s">
        <v>41</v>
      </c>
      <c r="N16" s="1"/>
    </row>
    <row r="17" spans="1:14" ht="19.5" customHeight="1">
      <c r="A17" s="81">
        <v>1</v>
      </c>
      <c r="B17" s="134" t="str">
        <f t="shared" ref="B17:B32" si="7">IF(ISERROR(VLOOKUP(A17,$H$17:$K$32,4,FALSE)),"",(VLOOKUP(A17,$H$17:$K$32,4,0)))</f>
        <v/>
      </c>
      <c r="C17" s="135"/>
      <c r="D17" s="82" t="str">
        <f t="shared" ref="D17:D32" si="8">IF(ISERROR(VLOOKUP(A17,$H$17:$K$32,2,FALSE)),"",(VLOOKUP(A17,$H$17:$K$32,2,0)))</f>
        <v/>
      </c>
      <c r="E17" s="83" t="str">
        <f t="shared" ref="E17:E32" si="9">IF(ISERROR(VLOOKUP(A17,$H$17:$K$32,3,FALSE)),"",(VLOOKUP(A17,$H$17:$K$32,3,0)))</f>
        <v/>
      </c>
      <c r="F17" s="1"/>
      <c r="G17" s="1"/>
      <c r="H17" s="84" t="str">
        <f t="shared" ref="H17:H32" si="10">IF(L17="","",RANK(L17,$L$17:$L$32,0))</f>
        <v/>
      </c>
      <c r="I17" s="63">
        <f>Übersicht!$B$12</f>
        <v>0</v>
      </c>
      <c r="J17" s="63" t="str">
        <f>Übersicht!H14</f>
        <v/>
      </c>
      <c r="K17" s="63">
        <f>Übersicht!B14</f>
        <v>0</v>
      </c>
      <c r="L17" s="63" t="str">
        <f t="shared" ref="L17:L32" si="11">IF(ISNA(M17),"",M17-ROW()/1000000)</f>
        <v/>
      </c>
      <c r="M17" s="63" t="e">
        <f t="array" ref="M17">LOOKUP(9^9,--MID(J17,MIN(IF(ISNUMBER(--MID(J17,COLUMN(1:1),1)),COLUMN(1:1))),COLUMN(1:1)))</f>
        <v>#N/A</v>
      </c>
      <c r="N17" s="1"/>
    </row>
    <row r="18" spans="1:14" ht="19.5" customHeight="1">
      <c r="A18" s="85">
        <v>2</v>
      </c>
      <c r="B18" s="136" t="str">
        <f t="shared" si="7"/>
        <v/>
      </c>
      <c r="C18" s="137"/>
      <c r="D18" s="86" t="str">
        <f t="shared" si="8"/>
        <v/>
      </c>
      <c r="E18" s="87" t="str">
        <f t="shared" si="9"/>
        <v/>
      </c>
      <c r="F18" s="1"/>
      <c r="G18" s="1"/>
      <c r="H18" s="84" t="str">
        <f t="shared" si="10"/>
        <v/>
      </c>
      <c r="I18" s="63">
        <f>Übersicht!$B$12</f>
        <v>0</v>
      </c>
      <c r="J18" s="63" t="str">
        <f>Übersicht!H15</f>
        <v/>
      </c>
      <c r="K18" s="63">
        <f>Übersicht!B15</f>
        <v>0</v>
      </c>
      <c r="L18" s="63" t="str">
        <f t="shared" si="11"/>
        <v/>
      </c>
      <c r="M18" s="63" t="e">
        <f t="array" ref="M18">LOOKUP(9^9,--MID(J18,MIN(IF(ISNUMBER(--MID(J18,COLUMN(2:2),1)),COLUMN(2:2))),COLUMN(2:2)))</f>
        <v>#N/A</v>
      </c>
      <c r="N18" s="1"/>
    </row>
    <row r="19" spans="1:14" ht="19.5" customHeight="1">
      <c r="A19" s="88">
        <v>3</v>
      </c>
      <c r="B19" s="136" t="str">
        <f t="shared" si="7"/>
        <v/>
      </c>
      <c r="C19" s="137"/>
      <c r="D19" s="86" t="str">
        <f t="shared" si="8"/>
        <v/>
      </c>
      <c r="E19" s="87" t="str">
        <f t="shared" si="9"/>
        <v/>
      </c>
      <c r="F19" s="1"/>
      <c r="G19" s="1"/>
      <c r="H19" s="84" t="str">
        <f t="shared" si="10"/>
        <v/>
      </c>
      <c r="I19" s="63">
        <f>Übersicht!$B$12</f>
        <v>0</v>
      </c>
      <c r="J19" s="63" t="str">
        <f>Übersicht!H16</f>
        <v/>
      </c>
      <c r="K19" s="63">
        <f>Übersicht!B16</f>
        <v>0</v>
      </c>
      <c r="L19" s="63" t="str">
        <f t="shared" si="11"/>
        <v/>
      </c>
      <c r="M19" s="63" t="e">
        <f t="array" ref="M19">LOOKUP(9^9,--MID(J19,MIN(IF(ISNUMBER(--MID(J19,COLUMN(3:3),1)),COLUMN(3:3))),COLUMN(3:3)))</f>
        <v>#N/A</v>
      </c>
      <c r="N19" s="1"/>
    </row>
    <row r="20" spans="1:14" ht="19.5" customHeight="1">
      <c r="A20" s="85">
        <v>4</v>
      </c>
      <c r="B20" s="136" t="str">
        <f t="shared" si="7"/>
        <v/>
      </c>
      <c r="C20" s="137"/>
      <c r="D20" s="86" t="str">
        <f t="shared" si="8"/>
        <v/>
      </c>
      <c r="E20" s="87" t="str">
        <f t="shared" si="9"/>
        <v/>
      </c>
      <c r="F20" s="1"/>
      <c r="G20" s="1"/>
      <c r="H20" s="84" t="str">
        <f t="shared" si="10"/>
        <v/>
      </c>
      <c r="I20" s="63">
        <f>Übersicht!$B$12</f>
        <v>0</v>
      </c>
      <c r="J20" s="63" t="str">
        <f>Übersicht!H17</f>
        <v/>
      </c>
      <c r="K20" s="63">
        <f>Übersicht!B17</f>
        <v>0</v>
      </c>
      <c r="L20" s="63" t="str">
        <f t="shared" si="11"/>
        <v/>
      </c>
      <c r="M20" s="63" t="e">
        <f t="array" ref="M20">LOOKUP(9^9,--MID(J20,MIN(IF(ISNUMBER(--MID(J20,COLUMN(4:4),1)),COLUMN(4:4))),COLUMN(4:4)))</f>
        <v>#N/A</v>
      </c>
      <c r="N20" s="1"/>
    </row>
    <row r="21" spans="1:14" ht="19.5" customHeight="1">
      <c r="A21" s="88">
        <v>5</v>
      </c>
      <c r="B21" s="136" t="str">
        <f t="shared" si="7"/>
        <v/>
      </c>
      <c r="C21" s="137"/>
      <c r="D21" s="86" t="str">
        <f t="shared" si="8"/>
        <v/>
      </c>
      <c r="E21" s="87" t="str">
        <f t="shared" si="9"/>
        <v/>
      </c>
      <c r="F21" s="1"/>
      <c r="G21" s="1"/>
      <c r="H21" s="84" t="str">
        <f t="shared" si="10"/>
        <v/>
      </c>
      <c r="I21" s="63" t="str">
        <f>Übersicht!$B$21</f>
        <v>SK Luhdorf-Roydorf</v>
      </c>
      <c r="J21" s="63" t="str">
        <f>Übersicht!H23</f>
        <v/>
      </c>
      <c r="K21" s="63">
        <f>Übersicht!B23</f>
        <v>0</v>
      </c>
      <c r="L21" s="63" t="str">
        <f t="shared" si="11"/>
        <v/>
      </c>
      <c r="M21" s="63" t="e">
        <f t="array" ref="M21">LOOKUP(9^9,--MID(J21,MIN(IF(ISNUMBER(--MID(J21,COLUMN(5:5),1)),COLUMN(5:5))),COLUMN(5:5)))</f>
        <v>#N/A</v>
      </c>
      <c r="N21" s="1"/>
    </row>
    <row r="22" spans="1:14" ht="19.5" customHeight="1">
      <c r="A22" s="85">
        <v>6</v>
      </c>
      <c r="B22" s="136" t="str">
        <f t="shared" si="7"/>
        <v/>
      </c>
      <c r="C22" s="137"/>
      <c r="D22" s="86" t="str">
        <f t="shared" si="8"/>
        <v/>
      </c>
      <c r="E22" s="87" t="str">
        <f t="shared" si="9"/>
        <v/>
      </c>
      <c r="F22" s="1"/>
      <c r="G22" s="1"/>
      <c r="H22" s="84" t="str">
        <f t="shared" si="10"/>
        <v/>
      </c>
      <c r="I22" s="63" t="str">
        <f>Übersicht!$B$21</f>
        <v>SK Luhdorf-Roydorf</v>
      </c>
      <c r="J22" s="63" t="str">
        <f>Übersicht!H24</f>
        <v/>
      </c>
      <c r="K22" s="63">
        <f>Übersicht!B24</f>
        <v>0</v>
      </c>
      <c r="L22" s="63" t="str">
        <f t="shared" si="11"/>
        <v/>
      </c>
      <c r="M22" s="63" t="e">
        <f t="array" ref="M22">LOOKUP(9^9,--MID(J22,MIN(IF(ISNUMBER(--MID(J22,COLUMN(6:6),1)),COLUMN(6:6))),COLUMN(6:6)))</f>
        <v>#N/A</v>
      </c>
      <c r="N22" s="1"/>
    </row>
    <row r="23" spans="1:14" ht="19.5" customHeight="1">
      <c r="A23" s="88">
        <v>7</v>
      </c>
      <c r="B23" s="136" t="str">
        <f t="shared" si="7"/>
        <v/>
      </c>
      <c r="C23" s="137"/>
      <c r="D23" s="86" t="str">
        <f t="shared" si="8"/>
        <v/>
      </c>
      <c r="E23" s="87" t="str">
        <f t="shared" si="9"/>
        <v/>
      </c>
      <c r="F23" s="1"/>
      <c r="G23" s="1"/>
      <c r="H23" s="84" t="str">
        <f t="shared" si="10"/>
        <v/>
      </c>
      <c r="I23" s="63" t="str">
        <f>Übersicht!$B$21</f>
        <v>SK Luhdorf-Roydorf</v>
      </c>
      <c r="J23" s="63" t="str">
        <f>Übersicht!H25</f>
        <v/>
      </c>
      <c r="K23" s="63">
        <f>Übersicht!B25</f>
        <v>0</v>
      </c>
      <c r="L23" s="63" t="str">
        <f t="shared" si="11"/>
        <v/>
      </c>
      <c r="M23" s="63" t="e">
        <f t="array" ref="M23">LOOKUP(9^9,--MID(J23,MIN(IF(ISNUMBER(--MID(J23,COLUMN(7:7),1)),COLUMN(7:7))),COLUMN(7:7)))</f>
        <v>#N/A</v>
      </c>
      <c r="N23" s="1"/>
    </row>
    <row r="24" spans="1:14" ht="19.5" customHeight="1">
      <c r="A24" s="85">
        <v>8</v>
      </c>
      <c r="B24" s="136" t="str">
        <f t="shared" si="7"/>
        <v/>
      </c>
      <c r="C24" s="137"/>
      <c r="D24" s="86" t="str">
        <f t="shared" si="8"/>
        <v/>
      </c>
      <c r="E24" s="87" t="str">
        <f t="shared" si="9"/>
        <v/>
      </c>
      <c r="F24" s="1"/>
      <c r="G24" s="1"/>
      <c r="H24" s="84" t="str">
        <f t="shared" si="10"/>
        <v/>
      </c>
      <c r="I24" s="63" t="str">
        <f>Übersicht!$B$21</f>
        <v>SK Luhdorf-Roydorf</v>
      </c>
      <c r="J24" s="63" t="str">
        <f>Übersicht!H26</f>
        <v/>
      </c>
      <c r="K24" s="63">
        <f>Übersicht!B26</f>
        <v>0</v>
      </c>
      <c r="L24" s="63" t="str">
        <f t="shared" si="11"/>
        <v/>
      </c>
      <c r="M24" s="63" t="e">
        <f t="array" ref="M24">LOOKUP(9^9,--MID(J24,MIN(IF(ISNUMBER(--MID(J24,COLUMN(8:8),1)),COLUMN(8:8))),COLUMN(8:8)))</f>
        <v>#N/A</v>
      </c>
      <c r="N24" s="1"/>
    </row>
    <row r="25" spans="1:14" ht="19.5" customHeight="1">
      <c r="A25" s="88">
        <v>9</v>
      </c>
      <c r="B25" s="136" t="str">
        <f t="shared" si="7"/>
        <v/>
      </c>
      <c r="C25" s="137"/>
      <c r="D25" s="86" t="str">
        <f t="shared" si="8"/>
        <v/>
      </c>
      <c r="E25" s="87" t="str">
        <f t="shared" si="9"/>
        <v/>
      </c>
      <c r="F25" s="1"/>
      <c r="G25" s="1"/>
      <c r="H25" s="84" t="str">
        <f t="shared" si="10"/>
        <v/>
      </c>
      <c r="I25" s="63" t="str">
        <f>Übersicht!$B$30</f>
        <v>SV Hittfeld</v>
      </c>
      <c r="J25" s="63" t="str">
        <f>Übersicht!H32</f>
        <v/>
      </c>
      <c r="K25" s="63">
        <f>Übersicht!B32</f>
        <v>0</v>
      </c>
      <c r="L25" s="63" t="str">
        <f t="shared" si="11"/>
        <v/>
      </c>
      <c r="M25" s="63" t="e">
        <f t="array" ref="M25">LOOKUP(9^9,--MID(J25,MIN(IF(ISNUMBER(--MID(J25,COLUMN(9:9),1)),COLUMN(9:9))),COLUMN(9:9)))</f>
        <v>#N/A</v>
      </c>
      <c r="N25" s="1"/>
    </row>
    <row r="26" spans="1:14" ht="19.5" customHeight="1">
      <c r="A26" s="85">
        <v>10</v>
      </c>
      <c r="B26" s="136" t="str">
        <f t="shared" si="7"/>
        <v/>
      </c>
      <c r="C26" s="137"/>
      <c r="D26" s="86" t="str">
        <f t="shared" si="8"/>
        <v/>
      </c>
      <c r="E26" s="87" t="str">
        <f t="shared" si="9"/>
        <v/>
      </c>
      <c r="F26" s="1"/>
      <c r="G26" s="1"/>
      <c r="H26" s="84" t="str">
        <f t="shared" si="10"/>
        <v/>
      </c>
      <c r="I26" s="63" t="str">
        <f>Übersicht!$B$30</f>
        <v>SV Hittfeld</v>
      </c>
      <c r="J26" s="63" t="str">
        <f>Übersicht!H33</f>
        <v/>
      </c>
      <c r="K26" s="63">
        <f>Übersicht!B33</f>
        <v>0</v>
      </c>
      <c r="L26" s="63" t="str">
        <f t="shared" si="11"/>
        <v/>
      </c>
      <c r="M26" s="63" t="e">
        <f t="array" ref="M26">LOOKUP(9^9,--MID(J26,MIN(IF(ISNUMBER(--MID(J26,COLUMN(10:10),1)),COLUMN(10:10))),COLUMN(10:10)))</f>
        <v>#N/A</v>
      </c>
      <c r="N26" s="1"/>
    </row>
    <row r="27" spans="1:14" ht="19.5" customHeight="1">
      <c r="A27" s="88">
        <v>11</v>
      </c>
      <c r="B27" s="136" t="str">
        <f t="shared" si="7"/>
        <v/>
      </c>
      <c r="C27" s="137"/>
      <c r="D27" s="86" t="str">
        <f t="shared" si="8"/>
        <v/>
      </c>
      <c r="E27" s="87" t="str">
        <f t="shared" si="9"/>
        <v/>
      </c>
      <c r="F27" s="1"/>
      <c r="G27" s="1"/>
      <c r="H27" s="84" t="str">
        <f t="shared" si="10"/>
        <v/>
      </c>
      <c r="I27" s="63" t="str">
        <f>Übersicht!$B$30</f>
        <v>SV Hittfeld</v>
      </c>
      <c r="J27" s="63" t="str">
        <f>Übersicht!H34</f>
        <v/>
      </c>
      <c r="K27" s="63">
        <f>Übersicht!B34</f>
        <v>0</v>
      </c>
      <c r="L27" s="63" t="str">
        <f t="shared" si="11"/>
        <v/>
      </c>
      <c r="M27" s="63" t="e">
        <f t="array" ref="M27">LOOKUP(9^9,--MID(J27,MIN(IF(ISNUMBER(--MID(J27,COLUMN(11:11),1)),COLUMN(11:11))),COLUMN(11:11)))</f>
        <v>#N/A</v>
      </c>
      <c r="N27" s="1"/>
    </row>
    <row r="28" spans="1:14" ht="19.5" customHeight="1">
      <c r="A28" s="85">
        <v>12</v>
      </c>
      <c r="B28" s="136" t="str">
        <f t="shared" si="7"/>
        <v/>
      </c>
      <c r="C28" s="137"/>
      <c r="D28" s="86" t="str">
        <f t="shared" si="8"/>
        <v/>
      </c>
      <c r="E28" s="87" t="str">
        <f t="shared" si="9"/>
        <v/>
      </c>
      <c r="F28" s="1"/>
      <c r="G28" s="1"/>
      <c r="H28" s="84" t="str">
        <f t="shared" si="10"/>
        <v/>
      </c>
      <c r="I28" s="63" t="str">
        <f>Übersicht!$B$30</f>
        <v>SV Hittfeld</v>
      </c>
      <c r="J28" s="63" t="str">
        <f>Übersicht!H35</f>
        <v/>
      </c>
      <c r="K28" s="63">
        <f>Übersicht!B35</f>
        <v>0</v>
      </c>
      <c r="L28" s="63" t="str">
        <f t="shared" si="11"/>
        <v/>
      </c>
      <c r="M28" s="63" t="e">
        <f t="array" ref="M28">LOOKUP(9^9,--MID(J28,MIN(IF(ISNUMBER(--MID(J28,COLUMN(12:12),1)),COLUMN(12:12))),COLUMN(12:12)))</f>
        <v>#N/A</v>
      </c>
      <c r="N28" s="1"/>
    </row>
    <row r="29" spans="1:14" ht="19.5" customHeight="1">
      <c r="A29" s="88">
        <v>13</v>
      </c>
      <c r="B29" s="136" t="str">
        <f t="shared" si="7"/>
        <v/>
      </c>
      <c r="C29" s="137"/>
      <c r="D29" s="86" t="str">
        <f t="shared" si="8"/>
        <v/>
      </c>
      <c r="E29" s="87" t="str">
        <f t="shared" si="9"/>
        <v/>
      </c>
      <c r="F29" s="1"/>
      <c r="G29" s="1"/>
      <c r="H29" s="84" t="str">
        <f t="shared" si="10"/>
        <v/>
      </c>
      <c r="I29" s="63" t="str">
        <f>Übersicht!$B$39</f>
        <v>SV Jesteburg</v>
      </c>
      <c r="J29" s="63" t="str">
        <f>Übersicht!H41</f>
        <v/>
      </c>
      <c r="K29" s="63">
        <f>Übersicht!B41</f>
        <v>0</v>
      </c>
      <c r="L29" s="63" t="str">
        <f t="shared" si="11"/>
        <v/>
      </c>
      <c r="M29" s="63" t="e">
        <f t="array" ref="M29">LOOKUP(9^9,--MID(J29,MIN(IF(ISNUMBER(--MID(J29,COLUMN(13:13),1)),COLUMN(13:13))),COLUMN(13:13)))</f>
        <v>#N/A</v>
      </c>
      <c r="N29" s="1"/>
    </row>
    <row r="30" spans="1:14" ht="19.5" customHeight="1">
      <c r="A30" s="85">
        <v>14</v>
      </c>
      <c r="B30" s="136" t="str">
        <f t="shared" si="7"/>
        <v/>
      </c>
      <c r="C30" s="137"/>
      <c r="D30" s="86" t="str">
        <f t="shared" si="8"/>
        <v/>
      </c>
      <c r="E30" s="87" t="str">
        <f t="shared" si="9"/>
        <v/>
      </c>
      <c r="F30" s="1"/>
      <c r="G30" s="1"/>
      <c r="H30" s="84" t="str">
        <f t="shared" si="10"/>
        <v/>
      </c>
      <c r="I30" s="63" t="str">
        <f>Übersicht!$B$39</f>
        <v>SV Jesteburg</v>
      </c>
      <c r="J30" s="63" t="str">
        <f>Übersicht!H42</f>
        <v/>
      </c>
      <c r="K30" s="63">
        <f>Übersicht!B42</f>
        <v>0</v>
      </c>
      <c r="L30" s="63" t="str">
        <f t="shared" si="11"/>
        <v/>
      </c>
      <c r="M30" s="63" t="e">
        <f t="array" ref="M30">LOOKUP(9^9,--MID(J30,MIN(IF(ISNUMBER(--MID(J30,COLUMN(14:14),1)),COLUMN(14:14))),COLUMN(14:14)))</f>
        <v>#N/A</v>
      </c>
      <c r="N30" s="1"/>
    </row>
    <row r="31" spans="1:14" ht="19.5" customHeight="1">
      <c r="A31" s="88">
        <v>15</v>
      </c>
      <c r="B31" s="136" t="str">
        <f t="shared" si="7"/>
        <v/>
      </c>
      <c r="C31" s="137"/>
      <c r="D31" s="86" t="str">
        <f t="shared" si="8"/>
        <v/>
      </c>
      <c r="E31" s="87" t="str">
        <f t="shared" si="9"/>
        <v/>
      </c>
      <c r="F31" s="1"/>
      <c r="G31" s="1"/>
      <c r="H31" s="84" t="str">
        <f t="shared" si="10"/>
        <v/>
      </c>
      <c r="I31" s="63" t="str">
        <f>Übersicht!$B$39</f>
        <v>SV Jesteburg</v>
      </c>
      <c r="J31" s="63" t="str">
        <f>Übersicht!H43</f>
        <v/>
      </c>
      <c r="K31" s="63">
        <f>Übersicht!B43</f>
        <v>0</v>
      </c>
      <c r="L31" s="63" t="str">
        <f t="shared" si="11"/>
        <v/>
      </c>
      <c r="M31" s="63" t="e">
        <f t="array" ref="M31">LOOKUP(9^9,--MID(J31,MIN(IF(ISNUMBER(--MID(J31,COLUMN(15:15),1)),COLUMN(15:15))),COLUMN(15:15)))</f>
        <v>#N/A</v>
      </c>
      <c r="N31" s="1"/>
    </row>
    <row r="32" spans="1:14" ht="19.5" customHeight="1">
      <c r="A32" s="89">
        <v>16</v>
      </c>
      <c r="B32" s="145" t="str">
        <f t="shared" si="7"/>
        <v/>
      </c>
      <c r="C32" s="146"/>
      <c r="D32" s="90" t="str">
        <f t="shared" si="8"/>
        <v/>
      </c>
      <c r="E32" s="91" t="str">
        <f t="shared" si="9"/>
        <v/>
      </c>
      <c r="F32" s="1"/>
      <c r="G32" s="1"/>
      <c r="H32" s="84" t="str">
        <f t="shared" si="10"/>
        <v/>
      </c>
      <c r="I32" s="63" t="str">
        <f>Übersicht!$B$39</f>
        <v>SV Jesteburg</v>
      </c>
      <c r="J32" s="63" t="str">
        <f>Übersicht!H44</f>
        <v/>
      </c>
      <c r="K32" s="63">
        <f>Übersicht!B44</f>
        <v>0</v>
      </c>
      <c r="L32" s="63" t="str">
        <f t="shared" si="11"/>
        <v/>
      </c>
      <c r="M32" s="63" t="e">
        <f t="array" ref="M32">LOOKUP(9^9,--MID(J32,MIN(IF(ISNUMBER(--MID(J32,COLUMN(16:16),1)),COLUMN(16:16))),COLUMN(16:16)))</f>
        <v>#N/A</v>
      </c>
      <c r="N32" s="1"/>
    </row>
    <row r="33" spans="1:14" ht="12.75" customHeight="1">
      <c r="A33" s="1"/>
      <c r="B33" s="1" t="s">
        <v>42</v>
      </c>
      <c r="C33" s="1"/>
      <c r="D33" s="147"/>
      <c r="E33" s="125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>
      <c r="A34" s="9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25">
    <mergeCell ref="B32:C32"/>
    <mergeCell ref="D33:E33"/>
    <mergeCell ref="B27:C27"/>
    <mergeCell ref="B28:C28"/>
    <mergeCell ref="B29:C29"/>
    <mergeCell ref="B30:C30"/>
    <mergeCell ref="B31:C31"/>
    <mergeCell ref="B20:C20"/>
    <mergeCell ref="B21:C21"/>
    <mergeCell ref="B22:C22"/>
    <mergeCell ref="B25:C25"/>
    <mergeCell ref="B26:C26"/>
    <mergeCell ref="B24:C24"/>
    <mergeCell ref="B23:C23"/>
    <mergeCell ref="A2:E2"/>
    <mergeCell ref="A3:E3"/>
    <mergeCell ref="D12:E12"/>
    <mergeCell ref="D11:E11"/>
    <mergeCell ref="A12:B12"/>
    <mergeCell ref="A11:B11"/>
    <mergeCell ref="A15:E15"/>
    <mergeCell ref="B16:C16"/>
    <mergeCell ref="B17:C17"/>
    <mergeCell ref="B18:C18"/>
    <mergeCell ref="B19:C19"/>
  </mergeCells>
  <printOptions horizontalCentered="1"/>
  <pageMargins left="0.78740157480314965" right="0.43307086614173229" top="0.46" bottom="0.35433070866141736" header="0" footer="0"/>
  <pageSetup paperSize="9" scale="98" orientation="portrait" r:id="rId1"/>
  <headerFooter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Auswertung</vt:lpstr>
    </vt:vector>
  </TitlesOfParts>
  <Company>Schützenverein Soderstorf e.V. 1922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Rolf (068)</dc:creator>
  <cp:lastModifiedBy>Burkhard Beecken</cp:lastModifiedBy>
  <cp:lastPrinted>2017-11-08T19:47:05Z</cp:lastPrinted>
  <dcterms:created xsi:type="dcterms:W3CDTF">2008-11-04T07:12:00Z</dcterms:created>
  <dcterms:modified xsi:type="dcterms:W3CDTF">2024-10-03T07:52:31Z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Rundenwettkampf - 2014-15.xlsm</vt:lpwstr>
  </property>
</Properties>
</file>